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EstaPasta_de_trabalho"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bookViews>
    <workbookView xWindow="0" yWindow="0" windowWidth="28800" windowHeight="12435" tabRatio="893"/>
  </bookViews>
  <sheets>
    <sheet name="1-MPN" sheetId="1" r:id="rId1"/>
    <sheet name="2-MPI" sheetId="2" r:id="rId2"/>
    <sheet name="3-MCN" sheetId="28" r:id="rId3"/>
    <sheet name="4-MCI" sheetId="5" r:id="rId4"/>
    <sheet name="5-STB" sheetId="6" r:id="rId5"/>
    <sheet name="6-STE" sheetId="7" r:id="rId6"/>
    <sheet name="7-DIP-DIE" sheetId="26" r:id="rId7"/>
    <sheet name="8-TRAN" sheetId="27" r:id="rId8"/>
    <sheet name="9-BOLSAS" sheetId="22" r:id="rId9"/>
    <sheet name="RH-COMP.SAL" sheetId="24" r:id="rId10"/>
    <sheet name="RH-CONT.TEMP" sheetId="23" r:id="rId11"/>
    <sheet name="CUSTOS-INFRA" sheetId="25" r:id="rId12"/>
    <sheet name="CONSOLIDADA" sheetId="19" r:id="rId13"/>
  </sheets>
  <externalReferences>
    <externalReference r:id="rId14"/>
  </externalReferences>
  <definedNames>
    <definedName name="_xlnm.Print_Area" localSheetId="0">'1-MPN'!$B$2:$P$116</definedName>
    <definedName name="_xlnm.Print_Area" localSheetId="1">'2-MPI'!$B$2:$T$119</definedName>
    <definedName name="_xlnm.Print_Area" localSheetId="2">'3-MCN'!$B$2:$N$148</definedName>
    <definedName name="_xlnm.Print_Area" localSheetId="3">'4-MCI'!$B$2:$S$112</definedName>
    <definedName name="_xlnm.Print_Area" localSheetId="4">'5-STB'!$B$2:$P$110</definedName>
    <definedName name="_xlnm.Print_Area" localSheetId="5">'6-STE'!$B$2:$Q$112</definedName>
    <definedName name="_xlnm.Print_Area" localSheetId="6">'7-DIP-DIE'!$B$1:$Q$100</definedName>
    <definedName name="_xlnm.Print_Area" localSheetId="7">'8-TRAN'!$B$2:$Q$109</definedName>
    <definedName name="_xlnm.Print_Area" localSheetId="8">'9-BOLSAS'!$B$2:$J$43</definedName>
    <definedName name="_xlnm.Print_Area" localSheetId="12">CONSOLIDADA!$C$1:$E$17</definedName>
    <definedName name="_xlnm.Print_Area" localSheetId="11">'CUSTOS-INFRA'!$B$2:$M$55</definedName>
    <definedName name="_xlnm.Print_Area" localSheetId="9">'RH-COMP.SAL'!$B$2:$L$55</definedName>
    <definedName name="_xlnm.Print_Area" localSheetId="10">'RH-CONT.TEMP'!$B$2:$M$55</definedName>
    <definedName name="TABA">'2-MPI'!$V$23:$W$28</definedName>
    <definedName name="TABB">'4-MCI'!$U$24:$V$28</definedName>
    <definedName name="TABC">'6-STE'!$R$24:$R$28</definedName>
  </definedNames>
  <calcPr calcId="152511"/>
</workbook>
</file>

<file path=xl/calcChain.xml><?xml version="1.0" encoding="utf-8"?>
<calcChain xmlns="http://schemas.openxmlformats.org/spreadsheetml/2006/main">
  <c r="S28" i="7" l="1"/>
  <c r="S27" i="7"/>
  <c r="S26" i="7"/>
  <c r="S25" i="7"/>
  <c r="S24" i="7"/>
  <c r="S23" i="7"/>
  <c r="Q23" i="5"/>
  <c r="B52" i="28" l="1"/>
  <c r="O172" i="7" l="1"/>
  <c r="O171" i="7"/>
  <c r="O169" i="7"/>
  <c r="B177" i="5" l="1"/>
  <c r="Q173" i="5"/>
  <c r="Q172" i="5"/>
  <c r="Q171" i="5"/>
  <c r="Q170" i="5"/>
  <c r="Q169" i="5"/>
  <c r="Q168" i="5"/>
  <c r="B54" i="28" l="1"/>
  <c r="B102" i="28" s="1"/>
  <c r="B100" i="28"/>
  <c r="B148" i="28" s="1"/>
  <c r="D13" i="28"/>
  <c r="D8" i="19" s="1"/>
  <c r="B196" i="28" l="1"/>
  <c r="B112" i="5"/>
  <c r="B62" i="5" s="1"/>
  <c r="O27" i="2"/>
  <c r="V27" i="2"/>
  <c r="W27" i="2"/>
  <c r="O88" i="2"/>
  <c r="F17" i="22" l="1"/>
  <c r="P17" i="27" l="1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P56" i="27"/>
  <c r="B61" i="27"/>
  <c r="P63" i="27"/>
  <c r="P64" i="27"/>
  <c r="P65" i="27"/>
  <c r="P66" i="27"/>
  <c r="P67" i="27"/>
  <c r="P68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P82" i="27"/>
  <c r="P83" i="27"/>
  <c r="P84" i="27"/>
  <c r="P85" i="27"/>
  <c r="P86" i="27"/>
  <c r="P87" i="27"/>
  <c r="P88" i="27"/>
  <c r="P89" i="27"/>
  <c r="P90" i="27"/>
  <c r="P91" i="27"/>
  <c r="P92" i="27"/>
  <c r="P93" i="27"/>
  <c r="P94" i="27"/>
  <c r="P95" i="27"/>
  <c r="P96" i="27"/>
  <c r="P97" i="27"/>
  <c r="P98" i="27"/>
  <c r="P99" i="27"/>
  <c r="P100" i="27"/>
  <c r="P101" i="27"/>
  <c r="P102" i="27"/>
  <c r="P103" i="27"/>
  <c r="P104" i="27"/>
  <c r="P105" i="27"/>
  <c r="P106" i="27"/>
  <c r="P155" i="27"/>
  <c r="P156" i="27"/>
  <c r="P157" i="27"/>
  <c r="P158" i="27"/>
  <c r="P159" i="27" l="1"/>
  <c r="D14" i="27"/>
  <c r="D11" i="19" s="1"/>
  <c r="B161" i="26"/>
  <c r="O156" i="26"/>
  <c r="O155" i="26"/>
  <c r="P97" i="26"/>
  <c r="O97" i="26"/>
  <c r="P96" i="26"/>
  <c r="O96" i="26"/>
  <c r="P95" i="26"/>
  <c r="O95" i="26"/>
  <c r="P94" i="26"/>
  <c r="O94" i="26"/>
  <c r="P93" i="26"/>
  <c r="O93" i="26"/>
  <c r="P92" i="26"/>
  <c r="O92" i="26"/>
  <c r="P91" i="26"/>
  <c r="O91" i="26"/>
  <c r="P90" i="26"/>
  <c r="O90" i="26"/>
  <c r="P89" i="26"/>
  <c r="O89" i="26"/>
  <c r="P88" i="26"/>
  <c r="O88" i="26"/>
  <c r="P87" i="26"/>
  <c r="O87" i="26"/>
  <c r="P86" i="26"/>
  <c r="O86" i="26"/>
  <c r="P85" i="26"/>
  <c r="O85" i="26"/>
  <c r="P84" i="26"/>
  <c r="O84" i="26"/>
  <c r="P83" i="26"/>
  <c r="O83" i="26"/>
  <c r="P82" i="26"/>
  <c r="O82" i="26"/>
  <c r="P81" i="26"/>
  <c r="O81" i="26"/>
  <c r="P80" i="26"/>
  <c r="O80" i="26"/>
  <c r="P79" i="26"/>
  <c r="O79" i="26"/>
  <c r="P78" i="26"/>
  <c r="O78" i="26"/>
  <c r="P77" i="26"/>
  <c r="O77" i="26"/>
  <c r="P76" i="26"/>
  <c r="O76" i="26"/>
  <c r="P75" i="26"/>
  <c r="O75" i="26"/>
  <c r="P74" i="26"/>
  <c r="O74" i="26"/>
  <c r="P73" i="26"/>
  <c r="O73" i="26"/>
  <c r="P72" i="26"/>
  <c r="O72" i="26"/>
  <c r="P71" i="26"/>
  <c r="O71" i="26"/>
  <c r="P70" i="26"/>
  <c r="O70" i="26"/>
  <c r="P69" i="26"/>
  <c r="O69" i="26"/>
  <c r="P68" i="26"/>
  <c r="O68" i="26"/>
  <c r="P67" i="26"/>
  <c r="O67" i="26"/>
  <c r="P66" i="26"/>
  <c r="O66" i="26"/>
  <c r="P65" i="26"/>
  <c r="O65" i="26"/>
  <c r="P64" i="26"/>
  <c r="O64" i="26"/>
  <c r="P63" i="26"/>
  <c r="O63" i="26"/>
  <c r="P62" i="26"/>
  <c r="O62" i="26"/>
  <c r="P61" i="26"/>
  <c r="O61" i="26"/>
  <c r="P60" i="26"/>
  <c r="O60" i="26"/>
  <c r="P59" i="26"/>
  <c r="O59" i="26"/>
  <c r="P58" i="26"/>
  <c r="O58" i="26"/>
  <c r="P57" i="26"/>
  <c r="O57" i="26"/>
  <c r="B55" i="26"/>
  <c r="P51" i="26"/>
  <c r="O51" i="26"/>
  <c r="P50" i="26"/>
  <c r="O50" i="26"/>
  <c r="P49" i="26"/>
  <c r="O49" i="26"/>
  <c r="P48" i="26"/>
  <c r="O48" i="26"/>
  <c r="P47" i="26"/>
  <c r="O47" i="26"/>
  <c r="P46" i="26"/>
  <c r="O46" i="26"/>
  <c r="P45" i="26"/>
  <c r="O45" i="26"/>
  <c r="P44" i="26"/>
  <c r="O44" i="26"/>
  <c r="P43" i="26"/>
  <c r="O43" i="26"/>
  <c r="P42" i="26"/>
  <c r="O42" i="26"/>
  <c r="P41" i="26"/>
  <c r="O41" i="26"/>
  <c r="P40" i="26"/>
  <c r="O40" i="26"/>
  <c r="P39" i="26"/>
  <c r="O39" i="26"/>
  <c r="P38" i="26"/>
  <c r="O38" i="26"/>
  <c r="P37" i="26"/>
  <c r="O37" i="26"/>
  <c r="P36" i="26"/>
  <c r="O36" i="26"/>
  <c r="P35" i="26"/>
  <c r="O35" i="26"/>
  <c r="P34" i="26"/>
  <c r="O34" i="26"/>
  <c r="P33" i="26"/>
  <c r="O33" i="26"/>
  <c r="P32" i="26"/>
  <c r="O32" i="26"/>
  <c r="P31" i="26"/>
  <c r="O31" i="26"/>
  <c r="P30" i="26"/>
  <c r="O30" i="26"/>
  <c r="P29" i="26"/>
  <c r="O29" i="26"/>
  <c r="P28" i="26"/>
  <c r="O28" i="26"/>
  <c r="P27" i="26"/>
  <c r="O27" i="26"/>
  <c r="P26" i="26"/>
  <c r="O26" i="26"/>
  <c r="P25" i="26"/>
  <c r="O25" i="26"/>
  <c r="P24" i="26"/>
  <c r="O24" i="26"/>
  <c r="P23" i="26"/>
  <c r="O23" i="26"/>
  <c r="P22" i="26"/>
  <c r="O22" i="26"/>
  <c r="P21" i="26"/>
  <c r="O21" i="26"/>
  <c r="P20" i="26"/>
  <c r="O20" i="26"/>
  <c r="P19" i="26"/>
  <c r="O19" i="26"/>
  <c r="P18" i="26"/>
  <c r="O18" i="26"/>
  <c r="P17" i="26"/>
  <c r="O17" i="26"/>
  <c r="P16" i="26"/>
  <c r="O16" i="26"/>
  <c r="K13" i="26" l="1"/>
  <c r="E10" i="19" s="1"/>
  <c r="D13" i="26"/>
  <c r="D10" i="19" s="1"/>
  <c r="F18" i="22" l="1"/>
  <c r="F19" i="22"/>
  <c r="H19" i="22" s="1"/>
  <c r="F20" i="22"/>
  <c r="F21" i="22"/>
  <c r="G21" i="22" s="1"/>
  <c r="F22" i="22"/>
  <c r="F23" i="22"/>
  <c r="G23" i="22" s="1"/>
  <c r="F24" i="22"/>
  <c r="F25" i="22"/>
  <c r="G25" i="22" s="1"/>
  <c r="F26" i="22"/>
  <c r="F27" i="22"/>
  <c r="G27" i="22" s="1"/>
  <c r="F28" i="22"/>
  <c r="F29" i="22"/>
  <c r="G29" i="22" s="1"/>
  <c r="F30" i="22"/>
  <c r="F31" i="22"/>
  <c r="G31" i="22" s="1"/>
  <c r="I31" i="22" s="1"/>
  <c r="F32" i="22"/>
  <c r="F33" i="22"/>
  <c r="G33" i="22" s="1"/>
  <c r="I33" i="22" s="1"/>
  <c r="F34" i="22"/>
  <c r="F35" i="22"/>
  <c r="G35" i="22" s="1"/>
  <c r="I35" i="22" s="1"/>
  <c r="F36" i="22"/>
  <c r="F37" i="22"/>
  <c r="G37" i="22" s="1"/>
  <c r="I37" i="22" s="1"/>
  <c r="F38" i="22"/>
  <c r="G38" i="22" s="1"/>
  <c r="F39" i="22"/>
  <c r="G39" i="22" s="1"/>
  <c r="F40" i="22"/>
  <c r="F41" i="22"/>
  <c r="H41" i="22" s="1"/>
  <c r="F42" i="22"/>
  <c r="G18" i="22"/>
  <c r="G22" i="22"/>
  <c r="G26" i="22"/>
  <c r="G30" i="22"/>
  <c r="G34" i="22"/>
  <c r="G17" i="22"/>
  <c r="G20" i="22"/>
  <c r="H21" i="22"/>
  <c r="H23" i="22"/>
  <c r="G24" i="22"/>
  <c r="H24" i="22"/>
  <c r="H25" i="22"/>
  <c r="H27" i="22"/>
  <c r="G28" i="22"/>
  <c r="H28" i="22"/>
  <c r="H29" i="22"/>
  <c r="H31" i="22"/>
  <c r="G32" i="22"/>
  <c r="H32" i="22"/>
  <c r="H33" i="22"/>
  <c r="H35" i="22"/>
  <c r="G36" i="22"/>
  <c r="H36" i="22"/>
  <c r="H37" i="22"/>
  <c r="H39" i="22"/>
  <c r="G40" i="22"/>
  <c r="H40" i="22"/>
  <c r="H42" i="22"/>
  <c r="I39" i="22" l="1"/>
  <c r="I23" i="22"/>
  <c r="G41" i="22"/>
  <c r="I38" i="22"/>
  <c r="G42" i="22"/>
  <c r="I42" i="22" s="1"/>
  <c r="I40" i="22"/>
  <c r="H38" i="22"/>
  <c r="H34" i="22"/>
  <c r="I34" i="22" s="1"/>
  <c r="H30" i="22"/>
  <c r="I30" i="22" s="1"/>
  <c r="H26" i="22"/>
  <c r="H22" i="22"/>
  <c r="I22" i="22" s="1"/>
  <c r="I28" i="22"/>
  <c r="I24" i="22"/>
  <c r="I27" i="22"/>
  <c r="G19" i="22"/>
  <c r="H20" i="22"/>
  <c r="I20" i="22" s="1"/>
  <c r="H18" i="22"/>
  <c r="I18" i="22" s="1"/>
  <c r="H17" i="22"/>
  <c r="I17" i="22" s="1"/>
  <c r="I29" i="22"/>
  <c r="I25" i="22"/>
  <c r="I32" i="22"/>
  <c r="I26" i="22"/>
  <c r="I21" i="22"/>
  <c r="I19" i="22"/>
  <c r="I36" i="22"/>
  <c r="I41" i="22"/>
  <c r="R27" i="7"/>
  <c r="V23" i="5"/>
  <c r="U23" i="5"/>
  <c r="M109" i="7"/>
  <c r="R23" i="7"/>
  <c r="V28" i="2"/>
  <c r="V26" i="2"/>
  <c r="V25" i="2"/>
  <c r="V24" i="2"/>
  <c r="V23" i="2"/>
  <c r="W23" i="2"/>
  <c r="W28" i="2"/>
  <c r="W26" i="2"/>
  <c r="W25" i="2"/>
  <c r="W24" i="2"/>
  <c r="E10" i="25"/>
  <c r="D15" i="19" s="1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15" i="24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15" i="23"/>
  <c r="Q27" i="2" l="1"/>
  <c r="Q88" i="2"/>
  <c r="D12" i="24"/>
  <c r="D13" i="19" s="1"/>
  <c r="D12" i="23"/>
  <c r="D14" i="19" s="1"/>
  <c r="C14" i="22" l="1"/>
  <c r="D12" i="19" s="1"/>
  <c r="R28" i="7" l="1"/>
  <c r="R26" i="7"/>
  <c r="R25" i="7"/>
  <c r="R24" i="7"/>
  <c r="U28" i="5"/>
  <c r="U26" i="5"/>
  <c r="U25" i="5"/>
  <c r="U24" i="5"/>
  <c r="U27" i="5"/>
  <c r="V28" i="5"/>
  <c r="V27" i="5"/>
  <c r="V26" i="5"/>
  <c r="V25" i="5"/>
  <c r="V24" i="5"/>
  <c r="R170" i="7"/>
  <c r="O45" i="7" l="1"/>
  <c r="O30" i="7"/>
  <c r="O44" i="7"/>
  <c r="O34" i="7"/>
  <c r="O50" i="7"/>
  <c r="O31" i="7"/>
  <c r="O47" i="7"/>
  <c r="O32" i="7"/>
  <c r="O48" i="7"/>
  <c r="O33" i="7"/>
  <c r="O49" i="7"/>
  <c r="O38" i="7"/>
  <c r="O54" i="7"/>
  <c r="O35" i="7"/>
  <c r="O51" i="7"/>
  <c r="O36" i="7"/>
  <c r="O52" i="7"/>
  <c r="O37" i="7"/>
  <c r="O53" i="7"/>
  <c r="O42" i="7"/>
  <c r="O58" i="7"/>
  <c r="O39" i="7"/>
  <c r="O55" i="7"/>
  <c r="O40" i="7"/>
  <c r="O56" i="7"/>
  <c r="O41" i="7"/>
  <c r="O57" i="7"/>
  <c r="O46" i="7"/>
  <c r="O43" i="7"/>
  <c r="O29" i="7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66" i="5"/>
  <c r="Q25" i="5"/>
  <c r="Q27" i="5"/>
  <c r="Q29" i="5"/>
  <c r="Q31" i="5"/>
  <c r="Q33" i="5"/>
  <c r="Q35" i="5"/>
  <c r="Q37" i="5"/>
  <c r="Q39" i="5"/>
  <c r="Q41" i="5"/>
  <c r="Q43" i="5"/>
  <c r="Q45" i="5"/>
  <c r="Q47" i="5"/>
  <c r="Q49" i="5"/>
  <c r="Q51" i="5"/>
  <c r="Q53" i="5"/>
  <c r="Q55" i="5"/>
  <c r="Q57" i="5"/>
  <c r="Q59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Q109" i="5"/>
  <c r="Q24" i="5"/>
  <c r="Q26" i="5"/>
  <c r="Q28" i="5"/>
  <c r="Q30" i="5"/>
  <c r="Q32" i="5"/>
  <c r="Q34" i="5"/>
  <c r="Q36" i="5"/>
  <c r="Q38" i="5"/>
  <c r="Q40" i="5"/>
  <c r="Q42" i="5"/>
  <c r="Q44" i="5"/>
  <c r="Q46" i="5"/>
  <c r="Q48" i="5"/>
  <c r="Q50" i="5"/>
  <c r="Q52" i="5"/>
  <c r="Q54" i="5"/>
  <c r="Q56" i="5"/>
  <c r="Q58" i="5"/>
  <c r="O109" i="7"/>
  <c r="M108" i="7" l="1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O81" i="6"/>
  <c r="O24" i="2"/>
  <c r="Q24" i="2" s="1"/>
  <c r="O25" i="2"/>
  <c r="Q25" i="2" s="1"/>
  <c r="O26" i="2"/>
  <c r="Q26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B118" i="2"/>
  <c r="B178" i="2" s="1"/>
  <c r="B117" i="2"/>
  <c r="B63" i="5"/>
  <c r="B60" i="6"/>
  <c r="B62" i="7"/>
  <c r="O91" i="6"/>
  <c r="O90" i="6"/>
  <c r="O89" i="6"/>
  <c r="O88" i="6"/>
  <c r="O87" i="6"/>
  <c r="O86" i="6"/>
  <c r="O85" i="6"/>
  <c r="O84" i="6"/>
  <c r="O83" i="6"/>
  <c r="O82" i="6"/>
  <c r="O80" i="6"/>
  <c r="O79" i="6"/>
  <c r="O78" i="6"/>
  <c r="O77" i="6"/>
  <c r="O76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R169" i="7"/>
  <c r="R168" i="7"/>
  <c r="N169" i="5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7" i="2"/>
  <c r="Q87" i="2" s="1"/>
  <c r="O86" i="2"/>
  <c r="Q86" i="2" s="1"/>
  <c r="B116" i="1"/>
  <c r="B65" i="2" s="1"/>
  <c r="B119" i="2" s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112" i="1"/>
  <c r="O67" i="1"/>
  <c r="O66" i="6"/>
  <c r="O78" i="2"/>
  <c r="Q78" i="2" s="1"/>
  <c r="O21" i="6"/>
  <c r="O20" i="6"/>
  <c r="O19" i="6"/>
  <c r="B59" i="6"/>
  <c r="B110" i="6" s="1"/>
  <c r="B171" i="6" s="1"/>
  <c r="O23" i="2"/>
  <c r="Q23" i="2" s="1"/>
  <c r="O171" i="1"/>
  <c r="O170" i="1"/>
  <c r="O169" i="1"/>
  <c r="O168" i="1"/>
  <c r="O167" i="1"/>
  <c r="B174" i="1"/>
  <c r="O17" i="1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75" i="6"/>
  <c r="O74" i="6"/>
  <c r="O73" i="6"/>
  <c r="O72" i="6"/>
  <c r="O71" i="6"/>
  <c r="O70" i="6"/>
  <c r="O69" i="6"/>
  <c r="O68" i="6"/>
  <c r="O67" i="6"/>
  <c r="O65" i="6"/>
  <c r="O64" i="6"/>
  <c r="O63" i="6"/>
  <c r="O17" i="6"/>
  <c r="O18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54" i="6"/>
  <c r="O55" i="6"/>
  <c r="O56" i="6"/>
  <c r="O75" i="2"/>
  <c r="Q75" i="2" s="1"/>
  <c r="M169" i="7"/>
  <c r="M170" i="7"/>
  <c r="O170" i="7" s="1"/>
  <c r="M171" i="7"/>
  <c r="M172" i="7"/>
  <c r="O159" i="6"/>
  <c r="O160" i="6"/>
  <c r="O161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73" i="2"/>
  <c r="O174" i="2"/>
  <c r="O175" i="2"/>
  <c r="O176" i="2"/>
  <c r="D13" i="6" l="1"/>
  <c r="D9" i="19" s="1"/>
  <c r="B61" i="7"/>
  <c r="O162" i="6"/>
  <c r="N170" i="5"/>
  <c r="D13" i="1"/>
  <c r="D7" i="19" s="1"/>
  <c r="O172" i="1"/>
  <c r="B112" i="7" l="1"/>
  <c r="B43" i="22"/>
  <c r="D16" i="19"/>
  <c r="D19" i="5"/>
  <c r="E8" i="19" s="1"/>
  <c r="D19" i="2"/>
  <c r="E7" i="19" s="1"/>
  <c r="D18" i="7"/>
  <c r="E9" i="19" s="1"/>
  <c r="O173" i="7"/>
  <c r="N171" i="5"/>
  <c r="Q177" i="2"/>
  <c r="B176" i="7" l="1"/>
  <c r="B54" i="26"/>
  <c r="E16" i="19"/>
  <c r="B100" i="26"/>
  <c r="B59" i="27" s="1"/>
  <c r="B109" i="27" s="1"/>
  <c r="B162" i="27" s="1"/>
  <c r="B55" i="24"/>
  <c r="B55" i="23" s="1"/>
  <c r="B56" i="25" s="1"/>
  <c r="N172" i="5"/>
  <c r="C17" i="19" l="1"/>
  <c r="C27" i="19"/>
  <c r="N173" i="5"/>
  <c r="Q174" i="5" l="1"/>
</calcChain>
</file>

<file path=xl/sharedStrings.xml><?xml version="1.0" encoding="utf-8"?>
<sst xmlns="http://schemas.openxmlformats.org/spreadsheetml/2006/main" count="620" uniqueCount="283">
  <si>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</si>
  <si>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</si>
  <si>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</si>
  <si>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</si>
  <si>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</si>
  <si>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</si>
  <si>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</si>
  <si>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</si>
  <si>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</si>
  <si>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</si>
  <si>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</si>
  <si>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</si>
  <si>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</si>
  <si>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</si>
  <si>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</si>
  <si>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</si>
  <si>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</si>
  <si>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</si>
  <si>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</si>
  <si>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</si>
  <si>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</si>
  <si>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</si>
  <si>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</si>
  <si>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</si>
  <si>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</si>
  <si>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</si>
  <si>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</si>
  <si>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</si>
  <si>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</si>
  <si>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</si>
  <si>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</si>
  <si>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</si>
  <si>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</si>
  <si>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</si>
  <si>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</si>
  <si>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</si>
  <si>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</si>
  <si>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</si>
  <si>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</si>
  <si>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</si>
  <si>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</si>
  <si>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</si>
  <si>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</si>
  <si>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</si>
  <si>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</si>
  <si>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</si>
  <si>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</si>
  <si>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</si>
  <si>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</si>
  <si>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</si>
  <si>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</si>
  <si>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</si>
  <si>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</si>
  <si>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</si>
  <si>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</si>
  <si>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</si>
  <si>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</si>
  <si>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</si>
  <si>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</si>
  <si>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</si>
  <si>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</si>
  <si>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</si>
  <si>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</si>
  <si>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</si>
  <si>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</si>
  <si>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</si>
  <si>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</si>
  <si>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</si>
  <si>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</si>
  <si>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</si>
  <si>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</si>
  <si>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</si>
  <si>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</si>
  <si>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</si>
  <si>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</si>
  <si>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</si>
  <si>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</si>
  <si>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</si>
  <si>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</si>
  <si>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</si>
  <si>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</si>
  <si>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</si>
  <si>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</si>
  <si>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</si>
  <si>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</si>
  <si>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</si>
  <si>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</si>
  <si>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</si>
  <si>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</si>
  <si>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</si>
  <si>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</si>
  <si>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</si>
  <si>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</si>
  <si>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</si>
  <si>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</si>
  <si>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</si>
  <si>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</si>
  <si>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</si>
  <si>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modalidade</t>
  </si>
  <si>
    <t>quantidade</t>
  </si>
  <si>
    <t>duração (meses)</t>
  </si>
  <si>
    <t>custo total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</si>
  <si>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</si>
  <si>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</si>
  <si>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</si>
  <si>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</si>
  <si>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</si>
  <si>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</si>
  <si>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</si>
  <si>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</si>
  <si>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</si>
  <si>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</si>
  <si>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</si>
  <si>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</si>
  <si>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</si>
  <si>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</si>
  <si>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</si>
  <si>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</si>
  <si>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</si>
  <si>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MATERIAL PERMANENTE</t>
  </si>
  <si>
    <t xml:space="preserve">  </t>
  </si>
  <si>
    <t>MATERIAL DE CONSUMO</t>
  </si>
  <si>
    <t>SERVIÇOS DE TERCEIROS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</si>
  <si>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</si>
  <si>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</si>
  <si>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</si>
  <si>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</si>
  <si>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</si>
  <si>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 xml:space="preserve"> INSTRUÇÕES PARA PREENCHIMENTO – LEIA ATENTAMENTE AS INSTRUÇÕES ABAIXO.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</si>
  <si>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</si>
  <si>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</si>
  <si>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</si>
  <si>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</si>
  <si>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</si>
  <si>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</si>
  <si>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</si>
  <si>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</si>
  <si>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</si>
  <si>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</si>
  <si>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</si>
  <si>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</si>
  <si>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</si>
  <si>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</si>
  <si>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</si>
  <si>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</si>
  <si>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PROCESSO:</t>
  </si>
  <si>
    <t>MATERIAL PERMANENTE IMPORTADO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</si>
  <si>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</si>
  <si>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</si>
  <si>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</si>
  <si>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</si>
  <si>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</si>
  <si>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</si>
  <si>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</si>
  <si>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</si>
  <si>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</si>
  <si>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</si>
  <si>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</si>
  <si>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</si>
  <si>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</si>
  <si>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</si>
  <si>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</si>
  <si>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</si>
  <si>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</si>
  <si>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</si>
  <si>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</si>
  <si>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</si>
  <si>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</si>
  <si>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</si>
  <si>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</si>
  <si>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</si>
  <si>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</si>
  <si>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</si>
  <si>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</si>
  <si>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</si>
  <si>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</si>
  <si>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</si>
  <si>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</si>
  <si>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</si>
  <si>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</si>
  <si>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</si>
  <si>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</si>
  <si>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</si>
  <si>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</si>
  <si>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</si>
  <si>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</si>
  <si>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</si>
  <si>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</si>
  <si>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valor da bolsa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</si>
  <si>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</si>
  <si>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</si>
  <si>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</si>
  <si>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</si>
  <si>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</si>
  <si>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</si>
  <si>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</si>
  <si>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</si>
  <si>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IMPRESCINDÍVEL APRESENTAR OS PLANOS DE TRABALHO PARA AS BOLSAS SOLICITADAS</t>
  </si>
  <si>
    <t xml:space="preserve">  PROCESSO:</t>
  </si>
  <si>
    <t>RECURSOS HUMANOS (COMPLEMENTAÇÃO SALARIAL PARA PESQUISADORES)</t>
  </si>
  <si>
    <t>nome do beneficiário</t>
  </si>
  <si>
    <t>função no projeto</t>
  </si>
  <si>
    <t>número de meses</t>
  </si>
  <si>
    <t>horas / semana</t>
  </si>
  <si>
    <t>valor mensal</t>
  </si>
  <si>
    <t>Total</t>
  </si>
  <si>
    <t>- PREENCHA TANTAS FOLHAS QUANTAS FOREM NECESSÁRIAS</t>
  </si>
  <si>
    <t>RECURSOS HUMANOS (CONTRATAÇÃO TEMPORÁRIA E OUTROS)</t>
  </si>
  <si>
    <t>situação</t>
  </si>
  <si>
    <t>Pesquisador Visitante</t>
  </si>
  <si>
    <t>Outros (especificar)</t>
  </si>
  <si>
    <t>USO EXLUSIVO DA</t>
  </si>
  <si>
    <t>RECURSOS HUMANOS  (COMPLEMENTAÇÃO SALARIAL PARA PESQUISADORES)</t>
  </si>
  <si>
    <t>CUSTOS COM INFRAESTRUTURA E INSTALAÇÕES</t>
  </si>
  <si>
    <t>BOLSAS - IC - MS - DR - PD</t>
  </si>
  <si>
    <t>Mestrado</t>
  </si>
  <si>
    <t>Doutorado</t>
  </si>
  <si>
    <t>Pós-Doutorado</t>
  </si>
  <si>
    <t>Iniciação Científica</t>
  </si>
  <si>
    <t>ORÇAMENTO EMPRESA</t>
  </si>
  <si>
    <t>Reserva Técnica</t>
  </si>
  <si>
    <t>Auxílio Instalação</t>
  </si>
  <si>
    <t>TOTAL DIP:</t>
  </si>
  <si>
    <t>TOTAL DIE:</t>
  </si>
  <si>
    <t>item de despesa</t>
  </si>
  <si>
    <t>total DIP</t>
  </si>
  <si>
    <t>total DIE</t>
  </si>
  <si>
    <t>DIP</t>
  </si>
  <si>
    <t>DIE</t>
  </si>
  <si>
    <t>- JUSTIFIQUE EM ANEXO A UTILIDADE DE CADA ITEM SOLICITADO PARA O DESENVOLVIMENTO DO PROJETO DE PESQUISA</t>
  </si>
  <si>
    <t xml:space="preserve">                               NÃO SERÃO ACEITOS FORMULÁRIOS PREENCHIDOS EM DESACORDO COM ESTA INSTRUÇÃO</t>
  </si>
  <si>
    <t>- Apresente somente orçamento de recursos necessários para a realização de viagens. Se Concedido, o valor de cada diária não poderá ultrapassar o limite da tabela da FAPESP.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</si>
  <si>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</si>
  <si>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</si>
  <si>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</si>
  <si>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</si>
  <si>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</si>
  <si>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</si>
  <si>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</si>
  <si>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</si>
  <si>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</si>
  <si>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</si>
  <si>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</si>
  <si>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</si>
  <si>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 xml:space="preserve">3) Justifique em anexo a utilidade de cada item solicitado para o desenvolvimento do projeto de pesquisa proposto.  </t>
  </si>
  <si>
    <t xml:space="preserve"> EXEMPLO</t>
  </si>
  <si>
    <t>Pesquisa de campo a ser realizada por ......, na cidade de Brasília</t>
  </si>
  <si>
    <t>Pesquisa de campo a ser realizada por ......, na cidade do Rio de Janeiro</t>
  </si>
  <si>
    <t>Pesquisa de campo a ser realizada por ......, em New York City</t>
  </si>
  <si>
    <t>die</t>
  </si>
  <si>
    <t>DESPESAS COM DIÁRIAS NO PAÍS E NO EXTERIOR</t>
  </si>
  <si>
    <t>Passagem aérea New York/SP/New York – palestrante John Thompson (Aux.Org.)</t>
  </si>
  <si>
    <t xml:space="preserve">Passagem aérea New York/SP/New York-palestrante Joseph Smith (Aux.Org.) </t>
  </si>
  <si>
    <t>Passagens aéreas SP/Rio de Janeiro/SP a serem utilizadas por João da Silva, em pesquisa de campo.</t>
  </si>
  <si>
    <t>Aluguel de ônibus, para o percurso São Carlos/São Paulo/São Carlos (Aux.Org.)</t>
  </si>
  <si>
    <t xml:space="preserve">3) Justifique em anexo a utilidade de cada item solicitado para o desenvolvimento do projeto de pesquisa proposto. 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</si>
  <si>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</si>
  <si>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   específicas para cada finalidade e de acordo com as regras em vigor.</t>
  </si>
  <si>
    <t xml:space="preserve">1) Auxílios para a vinda de pesquisador visitante, realização de estágios, participação em reunião, etc., devem ser solicitados em processo separado, nas modalidades </t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</si>
  <si>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</si>
  <si>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</si>
  <si>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</si>
  <si>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</si>
  <si>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t xml:space="preserve">- Inclua percurso, meio de transporte e nome do usuário dos recursos. Transporte de bens, são considerados Serviços de Terceiros.  </t>
  </si>
  <si>
    <t>- Apresente somente orçamento de recursos necessários para a realização de pesquisa de campo, passagens, combustível, etc., para transporte de pessoas.</t>
  </si>
  <si>
    <t>DESPESAS DE TRANSPORTE (DET)</t>
  </si>
  <si>
    <t>DESPESAS DE TRANSPORTE</t>
  </si>
  <si>
    <t>PLANILHA DE TOTALIZAÇÃO DOS RECURSOS SOLICITADOS À EMPRESA</t>
  </si>
  <si>
    <t>BOLSA</t>
  </si>
  <si>
    <t>M</t>
  </si>
  <si>
    <t xml:space="preserve">1) Três orçamentos (não é necessário apresentar proformas na submissão) para cada um dos itens de Material Permanente Nacional ou Importado cujo
 valor supere dez  vezes o salário mínimo nacional. </t>
  </si>
  <si>
    <r>
      <t>2)</t>
    </r>
    <r>
      <rPr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Todo valor remetido ao exterior é deduzido dos recursos concedidos;</t>
    </r>
  </si>
  <si>
    <t>3 Justifique em anexo a utilidade de cada material solicitado para o desenvolvimento do projeto de pesquisa proposto;</t>
  </si>
  <si>
    <r>
      <t>4)</t>
    </r>
    <r>
      <rPr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Despesas com importação devem ser inseridas logo após a descrição de cada item (Ver exemplo abaixo).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</si>
  <si>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</si>
  <si>
    <t xml:space="preserve">    Toda a descrição deve ser feita em  PORTUGUÊS.  </t>
  </si>
  <si>
    <t>FAPESP,  JUNHO DE 2016</t>
  </si>
  <si>
    <t>7- DESPESAS COM DIÁRIAS NO PAÍS E NO EXTERIOR</t>
  </si>
  <si>
    <t>8- DESPESAS DE TRANSPORTE</t>
  </si>
  <si>
    <t>9- Bolsas Acadêmicas nas modalidades  IC, MS, DR e PD</t>
  </si>
  <si>
    <t>FORMULÁRIO 8 - INSTRUÇÕES PARA PREENCHIMENTO – LEIA ATENTAMENTE AS INSTRUÇÕES ABAIXO.</t>
  </si>
  <si>
    <t>FORMULÁRIO 7- INSTRUÇÕES PARA PREENCHIMENTO – LEIA ATENTAMENTE AS INSTRUÇÕES ABAIXO.</t>
  </si>
  <si>
    <t>SE(ÉERROS(ÍNDICE($V$23:$V$28;CORRESP(M23;$U$23:$U$28;0))*O23);"";ÍNDICE($V$23:$V$28;CORRESP(M23;$U$23:$U$28;0))*O23)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</si>
</sst>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43" formatCode="_-* #,##0.00_-;\-* #,##0.00_-;_-* &quot;-&quot;??_-;_-@_-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7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0"/>
      <color rgb="FFFF0000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2"/>
      <color rgb="FFFFFF00"/>
      <name val="Franklin Gothic Medium"/>
      <family val="2"/>
    </font>
    <font>
      <b/>
      <sz val="16"/>
      <name val="Tahoma"/>
      <family val="2"/>
    </font>
    <font>
      <b/>
      <sz val="16"/>
      <color rgb="FF1F497D"/>
      <name val="Calibri"/>
      <family val="2"/>
    </font>
    <font>
      <i/>
      <sz val="9"/>
      <name val="Arial"/>
      <family val="2"/>
    </font>
    <font>
      <b/>
      <sz val="13"/>
      <name val="Tahoma"/>
      <family val="2"/>
    </font>
    <font>
      <sz val="13"/>
      <name val="Tahoma"/>
      <family val="2"/>
    </font>
    <font>
      <b/>
      <u/>
      <sz val="13"/>
      <name val="Tahoma"/>
      <family val="2"/>
    </font>
    <font>
      <sz val="13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Tahoma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95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2" fillId="0" borderId="0" xfId="0" applyFont="1" applyFill="1" applyBorder="1"/>
    <xf numFmtId="0" fontId="10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9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0" fontId="25" fillId="0" borderId="0" xfId="0" applyFont="1" applyBorder="1" applyProtection="1"/>
    <xf numFmtId="0" fontId="10" fillId="0" borderId="0" xfId="0" applyFon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3" fillId="6" borderId="10" xfId="0" applyFont="1" applyFill="1" applyBorder="1" applyAlignment="1">
      <alignment horizontal="center" vertical="center" shrinkToFit="1"/>
    </xf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48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49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51" fillId="0" borderId="0" xfId="0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3" fillId="4" borderId="0" xfId="0" applyFont="1" applyFill="1" applyBorder="1" applyProtection="1">
      <protection hidden="1"/>
    </xf>
    <xf numFmtId="0" fontId="40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170" fontId="53" fillId="0" borderId="10" xfId="2" applyNumberFormat="1" applyFont="1" applyBorder="1" applyAlignment="1">
      <alignment vertical="center" shrinkToFit="1"/>
    </xf>
    <xf numFmtId="170" fontId="39" fillId="0" borderId="10" xfId="2" applyNumberFormat="1" applyFont="1" applyBorder="1" applyAlignment="1">
      <alignment vertical="center" shrinkToFit="1"/>
    </xf>
    <xf numFmtId="0" fontId="40" fillId="0" borderId="16" xfId="0" applyFont="1" applyFill="1" applyBorder="1" applyAlignment="1">
      <alignment vertical="center"/>
    </xf>
    <xf numFmtId="170" fontId="55" fillId="0" borderId="16" xfId="3" applyNumberFormat="1" applyFont="1" applyBorder="1" applyAlignment="1">
      <alignment vertical="center" shrinkToFit="1"/>
    </xf>
    <xf numFmtId="172" fontId="56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6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7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6" fillId="4" borderId="0" xfId="0" applyFont="1" applyFill="1" applyProtection="1">
      <protection hidden="1"/>
    </xf>
    <xf numFmtId="0" fontId="46" fillId="4" borderId="0" xfId="0" applyFont="1" applyFill="1" applyBorder="1" applyProtection="1">
      <protection hidden="1"/>
    </xf>
    <xf numFmtId="0" fontId="46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5" fillId="4" borderId="0" xfId="0" applyFont="1" applyFill="1" applyBorder="1" applyProtection="1"/>
    <xf numFmtId="0" fontId="45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5" fillId="4" borderId="0" xfId="0" quotePrefix="1" applyFont="1" applyFill="1" applyAlignment="1" applyProtection="1">
      <alignment vertical="center"/>
    </xf>
    <xf numFmtId="0" fontId="58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7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50" fillId="4" borderId="0" xfId="0" applyFont="1" applyFill="1" applyAlignment="1" applyProtection="1">
      <alignment vertical="center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5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6" fillId="4" borderId="0" xfId="0" applyFont="1" applyFill="1" applyBorder="1" applyAlignment="1" applyProtection="1">
      <protection hidden="1"/>
    </xf>
    <xf numFmtId="0" fontId="46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61" fillId="4" borderId="0" xfId="0" applyFont="1" applyFill="1" applyAlignment="1" applyProtection="1"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39" fontId="46" fillId="4" borderId="0" xfId="0" applyNumberFormat="1" applyFont="1" applyFill="1" applyProtection="1">
      <protection hidden="1"/>
    </xf>
    <xf numFmtId="0" fontId="58" fillId="4" borderId="0" xfId="0" applyFont="1" applyFill="1" applyBorder="1" applyAlignment="1" applyProtection="1">
      <alignment vertical="center"/>
      <protection hidden="1"/>
    </xf>
    <xf numFmtId="0" fontId="46" fillId="4" borderId="0" xfId="0" applyFont="1" applyFill="1" applyAlignment="1" applyProtection="1">
      <alignment vertical="center"/>
      <protection hidden="1"/>
    </xf>
    <xf numFmtId="0" fontId="58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2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4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3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43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4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171" fontId="16" fillId="9" borderId="21" xfId="2" applyNumberFormat="1" applyFont="1" applyFill="1" applyBorder="1" applyAlignment="1" applyProtection="1">
      <alignment vertical="center" shrinkToFit="1"/>
      <protection hidden="1"/>
    </xf>
    <xf numFmtId="0" fontId="10" fillId="8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6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1" fillId="0" borderId="0" xfId="0" applyFont="1" applyAlignment="1" applyProtection="1">
      <alignment horizontal="left"/>
      <protection hidden="1"/>
    </xf>
    <xf numFmtId="0" fontId="8" fillId="0" borderId="0" xfId="0" quotePrefix="1" applyFont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8" fillId="10" borderId="10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59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67" fillId="0" borderId="0" xfId="0" applyFont="1" applyAlignment="1"/>
    <xf numFmtId="0" fontId="41" fillId="0" borderId="0" xfId="1" applyAlignment="1" applyProtection="1">
      <alignment vertical="center" wrapText="1"/>
    </xf>
    <xf numFmtId="0" fontId="41" fillId="0" borderId="0" xfId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locked="0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53" fillId="0" borderId="3" xfId="0" applyNumberFormat="1" applyFont="1" applyBorder="1" applyAlignment="1">
      <alignment vertical="center" shrinkToFit="1"/>
    </xf>
    <xf numFmtId="171" fontId="16" fillId="9" borderId="22" xfId="2" applyNumberFormat="1" applyFont="1" applyFill="1" applyBorder="1" applyAlignment="1" applyProtection="1">
      <alignment vertical="center" shrinkToFit="1"/>
      <protection hidden="1"/>
    </xf>
    <xf numFmtId="0" fontId="1" fillId="0" borderId="0" xfId="0" applyFont="1"/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2" fillId="0" borderId="0" xfId="0" applyFont="1" applyAlignment="1" applyProtection="1"/>
    <xf numFmtId="0" fontId="8" fillId="0" borderId="10" xfId="0" applyFont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14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12" fillId="0" borderId="7" xfId="0" quotePrefix="1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hidden="1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173" fontId="12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3" fillId="0" borderId="0" xfId="0" applyFont="1" applyFill="1" applyAlignment="1" applyProtection="1">
      <alignment vertical="center"/>
    </xf>
    <xf numFmtId="0" fontId="73" fillId="0" borderId="0" xfId="0" applyFont="1" applyFill="1" applyAlignment="1" applyProtection="1"/>
    <xf numFmtId="0" fontId="72" fillId="0" borderId="0" xfId="0" applyFont="1" applyAlignment="1" applyProtection="1">
      <alignment horizontal="left" vertical="center"/>
    </xf>
    <xf numFmtId="0" fontId="73" fillId="0" borderId="0" xfId="0" applyFont="1" applyAlignment="1" applyProtection="1">
      <alignment vertical="center"/>
    </xf>
    <xf numFmtId="0" fontId="73" fillId="0" borderId="0" xfId="0" applyFont="1" applyAlignment="1" applyProtection="1">
      <alignment horizontal="left" vertical="center"/>
    </xf>
    <xf numFmtId="0" fontId="72" fillId="0" borderId="0" xfId="0" applyFont="1" applyAlignment="1" applyProtection="1">
      <alignment horizontal="right"/>
    </xf>
    <xf numFmtId="0" fontId="72" fillId="0" borderId="10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Fill="1" applyBorder="1" applyAlignment="1" applyProtection="1"/>
    <xf numFmtId="0" fontId="8" fillId="0" borderId="13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left"/>
    </xf>
    <xf numFmtId="0" fontId="5" fillId="0" borderId="14" xfId="0" quotePrefix="1" applyFont="1" applyBorder="1" applyAlignment="1">
      <alignment horizontal="left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72" fillId="0" borderId="0" xfId="0" applyFont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75" fillId="0" borderId="0" xfId="0" applyFont="1" applyAlignment="1" applyProtection="1"/>
    <xf numFmtId="0" fontId="71" fillId="0" borderId="0" xfId="0" applyFont="1" applyBorder="1" applyAlignment="1" applyProtection="1">
      <alignment vertical="center" wrapText="1"/>
    </xf>
    <xf numFmtId="0" fontId="11" fillId="3" borderId="0" xfId="0" applyFont="1" applyFill="1" applyBorder="1" applyAlignment="1" applyProtection="1"/>
    <xf numFmtId="0" fontId="11" fillId="3" borderId="0" xfId="0" applyFont="1" applyFill="1" applyAlignment="1" applyProtection="1">
      <alignment vertical="center"/>
    </xf>
    <xf numFmtId="0" fontId="75" fillId="0" borderId="0" xfId="0" applyFont="1" applyAlignment="1" applyProtection="1">
      <alignment vertical="center"/>
    </xf>
    <xf numFmtId="49" fontId="7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49" fontId="40" fillId="0" borderId="0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Border="1" applyAlignment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9" fillId="0" borderId="4" xfId="0" applyFont="1" applyBorder="1" applyAlignment="1">
      <alignment horizontal="right"/>
    </xf>
    <xf numFmtId="0" fontId="69" fillId="0" borderId="0" xfId="0" applyFont="1" applyAlignment="1">
      <alignment horizontal="left"/>
    </xf>
    <xf numFmtId="166" fontId="13" fillId="0" borderId="7" xfId="2" applyFont="1" applyBorder="1" applyAlignment="1" applyProtection="1">
      <alignment horizontal="center" vertical="center" shrinkToFit="1"/>
      <protection locked="0"/>
    </xf>
    <xf numFmtId="166" fontId="2" fillId="0" borderId="14" xfId="2" applyFont="1" applyBorder="1" applyAlignment="1" applyProtection="1">
      <alignment horizontal="right" vertical="center" shrinkToFit="1"/>
      <protection hidden="1"/>
    </xf>
    <xf numFmtId="0" fontId="76" fillId="4" borderId="10" xfId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left"/>
    </xf>
    <xf numFmtId="0" fontId="76" fillId="10" borderId="10" xfId="1" applyFont="1" applyFill="1" applyBorder="1" applyAlignment="1" applyProtection="1">
      <alignment horizontal="center" vertical="center" wrapText="1"/>
    </xf>
    <xf numFmtId="166" fontId="13" fillId="0" borderId="7" xfId="2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Border="1" applyAlignment="1">
      <alignment horizont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10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19" fillId="0" borderId="0" xfId="0" applyFont="1" applyProtection="1"/>
    <xf numFmtId="0" fontId="19" fillId="0" borderId="4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167" fontId="12" fillId="0" borderId="10" xfId="3" applyFont="1" applyBorder="1" applyAlignment="1" applyProtection="1">
      <alignment horizontal="righ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vertical="center"/>
    </xf>
    <xf numFmtId="0" fontId="12" fillId="0" borderId="1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17" fillId="2" borderId="15" xfId="0" applyFont="1" applyFill="1" applyBorder="1" applyAlignment="1" applyProtection="1">
      <alignment horizontal="center"/>
    </xf>
    <xf numFmtId="0" fontId="0" fillId="0" borderId="0" xfId="0" applyBorder="1" applyAlignment="1" applyProtection="1">
      <protection hidden="1"/>
    </xf>
    <xf numFmtId="171" fontId="24" fillId="0" borderId="6" xfId="2" applyNumberFormat="1" applyFont="1" applyBorder="1" applyAlignment="1">
      <alignment vertical="center" shrinkToFit="1"/>
    </xf>
    <xf numFmtId="0" fontId="9" fillId="0" borderId="0" xfId="0" applyFont="1" applyAlignment="1"/>
    <xf numFmtId="0" fontId="31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5" fillId="4" borderId="11" xfId="0" quotePrefix="1" applyFont="1" applyFill="1" applyBorder="1" applyAlignment="1" applyProtection="1">
      <alignment horizontal="left" vertical="center"/>
    </xf>
    <xf numFmtId="0" fontId="5" fillId="4" borderId="9" xfId="0" quotePrefix="1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2" fillId="4" borderId="0" xfId="0" applyFont="1" applyFill="1" applyBorder="1" applyAlignment="1" applyProtection="1">
      <alignment shrinkToFit="1"/>
      <protection hidden="1"/>
    </xf>
    <xf numFmtId="0" fontId="2" fillId="4" borderId="0" xfId="0" applyFont="1" applyFill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0" fontId="8" fillId="4" borderId="9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top"/>
      <protection hidden="1"/>
    </xf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0" fillId="0" borderId="0" xfId="0" applyFill="1" applyBorder="1" applyAlignment="1"/>
    <xf numFmtId="171" fontId="16" fillId="9" borderId="23" xfId="2" applyNumberFormat="1" applyFont="1" applyFill="1" applyBorder="1" applyAlignment="1" applyProtection="1">
      <alignment vertical="center" shrinkToFit="1"/>
      <protection hidden="1"/>
    </xf>
    <xf numFmtId="0" fontId="1" fillId="0" borderId="9" xfId="0" applyFont="1" applyBorder="1" applyAlignment="1" applyProtection="1">
      <alignment vertical="center"/>
    </xf>
    <xf numFmtId="43" fontId="4" fillId="0" borderId="0" xfId="0" applyNumberFormat="1" applyFont="1" applyAlignment="1"/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/>
    <xf numFmtId="8" fontId="2" fillId="0" borderId="10" xfId="0" applyNumberFormat="1" applyFont="1" applyBorder="1" applyAlignment="1">
      <alignment vertical="center"/>
    </xf>
    <xf numFmtId="0" fontId="19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2" fillId="4" borderId="0" xfId="0" applyFont="1" applyFill="1" applyProtection="1">
      <protection hidden="1"/>
    </xf>
    <xf numFmtId="0" fontId="19" fillId="4" borderId="0" xfId="0" applyFont="1" applyFill="1" applyBorder="1" applyAlignment="1" applyProtection="1">
      <alignment horizontal="right"/>
      <protection hidden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/>
    <xf numFmtId="0" fontId="2" fillId="4" borderId="0" xfId="0" applyFont="1" applyFill="1" applyBorder="1" applyAlignment="1"/>
    <xf numFmtId="0" fontId="8" fillId="0" borderId="0" xfId="0" applyFont="1" applyAlignment="1">
      <alignment horizontal="right"/>
    </xf>
    <xf numFmtId="0" fontId="2" fillId="0" borderId="0" xfId="0" applyFont="1" applyAlignment="1" applyProtection="1"/>
    <xf numFmtId="0" fontId="26" fillId="0" borderId="1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/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right"/>
    </xf>
    <xf numFmtId="0" fontId="2" fillId="0" borderId="0" xfId="0" applyFont="1" applyAlignment="1" applyProtection="1"/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Fill="1" applyAlignme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77" fillId="0" borderId="0" xfId="0" applyFont="1" applyAlignment="1" applyProtection="1"/>
    <xf numFmtId="0" fontId="63" fillId="0" borderId="0" xfId="0" applyFont="1" applyAlignment="1" applyProtection="1">
      <alignment horizontal="center"/>
    </xf>
    <xf numFmtId="0" fontId="63" fillId="0" borderId="0" xfId="0" applyFont="1" applyAlignment="1" applyProtection="1"/>
    <xf numFmtId="0" fontId="63" fillId="0" borderId="0" xfId="0" applyFont="1" applyProtection="1"/>
    <xf numFmtId="0" fontId="77" fillId="0" borderId="0" xfId="0" applyFont="1" applyProtection="1"/>
    <xf numFmtId="0" fontId="42" fillId="4" borderId="0" xfId="0" applyFont="1" applyFill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77" fillId="4" borderId="0" xfId="0" quotePrefix="1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20" fillId="0" borderId="0" xfId="0" quotePrefix="1" applyFont="1" applyAlignment="1">
      <alignment horizontal="left"/>
    </xf>
    <xf numFmtId="0" fontId="78" fillId="4" borderId="0" xfId="0" applyFont="1" applyFill="1"/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4" fillId="0" borderId="9" xfId="0" quotePrefix="1" applyFont="1" applyBorder="1" applyAlignment="1" applyProtection="1">
      <alignment horizontal="left" vertical="center"/>
    </xf>
    <xf numFmtId="0" fontId="64" fillId="0" borderId="11" xfId="0" quotePrefix="1" applyFont="1" applyBorder="1" applyAlignment="1" applyProtection="1">
      <alignment horizontal="left" vertical="center"/>
    </xf>
    <xf numFmtId="0" fontId="64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3" fillId="0" borderId="0" xfId="0" applyFont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66" fillId="0" borderId="9" xfId="0" quotePrefix="1" applyFont="1" applyBorder="1" applyAlignment="1" applyProtection="1">
      <alignment horizontal="left" vertical="center"/>
    </xf>
    <xf numFmtId="0" fontId="66" fillId="0" borderId="11" xfId="0" quotePrefix="1" applyFont="1" applyBorder="1" applyAlignment="1" applyProtection="1">
      <alignment horizontal="left" vertical="center"/>
    </xf>
    <xf numFmtId="0" fontId="66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169" fontId="63" fillId="0" borderId="7" xfId="3" applyNumberFormat="1" applyFont="1" applyBorder="1" applyAlignment="1" applyProtection="1">
      <alignment horizontal="right" vertical="center" shrinkToFit="1"/>
      <protection hidden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0" fillId="0" borderId="19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1" xfId="0" applyFont="1" applyFill="1" applyBorder="1" applyAlignment="1" applyProtection="1">
      <alignment horizontal="left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4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 shrinkToFi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69" fontId="63" fillId="0" borderId="9" xfId="3" applyNumberFormat="1" applyFont="1" applyBorder="1" applyAlignment="1" applyProtection="1">
      <alignment horizontal="right" vertical="center" shrinkToFit="1"/>
      <protection hidden="1"/>
    </xf>
    <xf numFmtId="169" fontId="63" fillId="0" borderId="11" xfId="3" applyNumberFormat="1" applyFont="1" applyBorder="1" applyAlignment="1" applyProtection="1">
      <alignment horizontal="right" vertical="center" shrinkToFit="1"/>
      <protection hidden="1"/>
    </xf>
    <xf numFmtId="169" fontId="63" fillId="0" borderId="15" xfId="3" applyNumberFormat="1" applyFont="1" applyBorder="1" applyAlignment="1" applyProtection="1">
      <alignment horizontal="right" vertical="center" shrinkToFit="1"/>
      <protection hidden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5" fillId="0" borderId="9" xfId="0" quotePrefix="1" applyFont="1" applyBorder="1" applyAlignment="1" applyProtection="1">
      <alignment horizontal="left" vertical="center"/>
    </xf>
    <xf numFmtId="0" fontId="65" fillId="0" borderId="11" xfId="0" quotePrefix="1" applyFont="1" applyBorder="1" applyAlignment="1" applyProtection="1">
      <alignment horizontal="left" vertical="center"/>
    </xf>
    <xf numFmtId="0" fontId="65" fillId="0" borderId="15" xfId="0" quotePrefix="1" applyFont="1" applyBorder="1" applyAlignment="1" applyProtection="1">
      <alignment horizontal="left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77" fillId="0" borderId="0" xfId="0" quotePrefix="1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center"/>
    </xf>
    <xf numFmtId="0" fontId="22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>
      <protection hidden="1"/>
    </xf>
    <xf numFmtId="0" fontId="5" fillId="2" borderId="10" xfId="0" applyFont="1" applyFill="1" applyBorder="1" applyAlignment="1" applyProtection="1">
      <alignment horizontal="center" vertical="center"/>
    </xf>
    <xf numFmtId="0" fontId="20" fillId="0" borderId="0" xfId="0" quotePrefix="1" applyFont="1" applyAlignment="1" applyProtection="1">
      <alignment horizontal="left" wrapText="1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10" xfId="0" quotePrefix="1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2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164" fontId="3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70" fillId="0" borderId="0" xfId="0" applyFont="1" applyAlignmen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72" fillId="0" borderId="0" xfId="0" applyFont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quotePrefix="1" applyFont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5" fillId="0" borderId="12" xfId="0" quotePrefix="1" applyFont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4" xfId="0" quotePrefix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right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72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3" fontId="3" fillId="0" borderId="9" xfId="0" applyNumberFormat="1" applyFont="1" applyBorder="1" applyAlignment="1" applyProtection="1">
      <alignment horizontal="center" vertical="center"/>
    </xf>
    <xf numFmtId="0" fontId="34" fillId="6" borderId="9" xfId="0" applyFont="1" applyFill="1" applyBorder="1" applyAlignment="1">
      <alignment horizontal="left" vertical="center"/>
    </xf>
    <xf numFmtId="0" fontId="34" fillId="6" borderId="11" xfId="0" applyFont="1" applyFill="1" applyBorder="1" applyAlignment="1">
      <alignment horizontal="left" vertical="center"/>
    </xf>
    <xf numFmtId="0" fontId="34" fillId="6" borderId="15" xfId="0" applyFont="1" applyFill="1" applyBorder="1" applyAlignment="1">
      <alignment horizontal="left" vertical="center"/>
    </xf>
    <xf numFmtId="0" fontId="68" fillId="7" borderId="24" xfId="0" applyFont="1" applyFill="1" applyBorder="1" applyAlignment="1">
      <alignment horizontal="center" vertical="center" textRotation="255"/>
    </xf>
    <xf numFmtId="0" fontId="68" fillId="7" borderId="0" xfId="0" applyFont="1" applyFill="1" applyBorder="1" applyAlignment="1">
      <alignment horizontal="center" vertical="center" textRotation="255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6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2"/>
        </patternFill>
      </fill>
    </dxf>
    <dxf>
      <font>
        <condense val="0"/>
        <extend val="0"/>
        <color indexed="26"/>
      </font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2"/>
        </patternFill>
      </fill>
    </dxf>
    <dxf>
      <font>
        <condense val="0"/>
        <extend val="0"/>
        <color indexed="26"/>
      </font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7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161925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139</xdr:row>
      <xdr:rowOff>133350</xdr:rowOff>
    </xdr:from>
    <xdr:to>
      <xdr:col>6</xdr:col>
      <xdr:colOff>476250</xdr:colOff>
      <xdr:row>141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139</xdr:row>
      <xdr:rowOff>133350</xdr:rowOff>
    </xdr:from>
    <xdr:to>
      <xdr:col>5</xdr:col>
      <xdr:colOff>190500</xdr:colOff>
      <xdr:row>141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139</xdr:row>
      <xdr:rowOff>66675</xdr:rowOff>
    </xdr:from>
    <xdr:to>
      <xdr:col>12</xdr:col>
      <xdr:colOff>352425</xdr:colOff>
      <xdr:row>140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333375</xdr:colOff>
      <xdr:row>10</xdr:row>
      <xdr:rowOff>114300</xdr:rowOff>
    </xdr:from>
    <xdr:to>
      <xdr:col>15</xdr:col>
      <xdr:colOff>962025</xdr:colOff>
      <xdr:row>12</xdr:row>
      <xdr:rowOff>152399</xdr:rowOff>
    </xdr:to>
    <xdr:pic>
      <xdr:nvPicPr>
        <xdr:cNvPr id="12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62350" y="2143125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165</xdr:row>
          <xdr:rowOff>219075</xdr:rowOff>
        </xdr:from>
        <xdr:to>
          <xdr:col>1</xdr:col>
          <xdr:colOff>0</xdr:colOff>
          <xdr:row>166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166</xdr:row>
          <xdr:rowOff>219075</xdr:rowOff>
        </xdr:from>
        <xdr:to>
          <xdr:col>1</xdr:col>
          <xdr:colOff>0</xdr:colOff>
          <xdr:row>167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219075</xdr:rowOff>
        </xdr:from>
        <xdr:to>
          <xdr:col>1</xdr:col>
          <xdr:colOff>0</xdr:colOff>
          <xdr:row>168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219075</xdr:rowOff>
        </xdr:from>
        <xdr:to>
          <xdr:col>1</xdr:col>
          <xdr:colOff>0</xdr:colOff>
          <xdr:row>169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0</xdr:colOff>
          <xdr:row>169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0</xdr:colOff>
          <xdr:row>169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219075</xdr:rowOff>
        </xdr:from>
        <xdr:to>
          <xdr:col>1</xdr:col>
          <xdr:colOff>0</xdr:colOff>
          <xdr:row>170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165</xdr:row>
          <xdr:rowOff>219075</xdr:rowOff>
        </xdr:from>
        <xdr:to>
          <xdr:col>1</xdr:col>
          <xdr:colOff>0</xdr:colOff>
          <xdr:row>166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166</xdr:row>
          <xdr:rowOff>219075</xdr:rowOff>
        </xdr:from>
        <xdr:to>
          <xdr:col>1</xdr:col>
          <xdr:colOff>0</xdr:colOff>
          <xdr:row>167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219075</xdr:rowOff>
        </xdr:from>
        <xdr:to>
          <xdr:col>1</xdr:col>
          <xdr:colOff>0</xdr:colOff>
          <xdr:row>168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219075</xdr:rowOff>
        </xdr:from>
        <xdr:to>
          <xdr:col>1</xdr:col>
          <xdr:colOff>0</xdr:colOff>
          <xdr:row>169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0</xdr:colOff>
          <xdr:row>169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0</xdr:colOff>
          <xdr:row>169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219075</xdr:rowOff>
        </xdr:from>
        <xdr:to>
          <xdr:col>1</xdr:col>
          <xdr:colOff>0</xdr:colOff>
          <xdr:row>170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219075</xdr:rowOff>
        </xdr:from>
        <xdr:to>
          <xdr:col>1</xdr:col>
          <xdr:colOff>0</xdr:colOff>
          <xdr:row>168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219075</xdr:rowOff>
        </xdr:from>
        <xdr:to>
          <xdr:col>1</xdr:col>
          <xdr:colOff>0</xdr:colOff>
          <xdr:row>169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0</xdr:colOff>
          <xdr:row>169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0</xdr:colOff>
          <xdr:row>169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219075</xdr:rowOff>
        </xdr:from>
        <xdr:to>
          <xdr:col>1</xdr:col>
          <xdr:colOff>0</xdr:colOff>
          <xdr:row>170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219075</xdr:rowOff>
        </xdr:from>
        <xdr:to>
          <xdr:col>1</xdr:col>
          <xdr:colOff>0</xdr:colOff>
          <xdr:row>45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219075</xdr:rowOff>
        </xdr:from>
        <xdr:to>
          <xdr:col>1</xdr:col>
          <xdr:colOff>0</xdr:colOff>
          <xdr:row>45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219075</xdr:rowOff>
        </xdr:from>
        <xdr:to>
          <xdr:col>1</xdr:col>
          <xdr:colOff>0</xdr:colOff>
          <xdr:row>45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228600</xdr:rowOff>
        </xdr:from>
        <xdr:to>
          <xdr:col>1</xdr:col>
          <xdr:colOff>0</xdr:colOff>
          <xdr:row>84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219075</xdr:rowOff>
        </xdr:from>
        <xdr:to>
          <xdr:col>1</xdr:col>
          <xdr:colOff>0</xdr:colOff>
          <xdr:row>113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219075</xdr:rowOff>
        </xdr:from>
        <xdr:to>
          <xdr:col>1</xdr:col>
          <xdr:colOff>0</xdr:colOff>
          <xdr:row>113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0</xdr:colOff>
          <xdr:row>44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60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0</xdr:colOff>
          <xdr:row>44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113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1285875</xdr:colOff>
      <xdr:row>4</xdr:row>
      <xdr:rowOff>104775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5114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1409700</xdr:colOff>
      <xdr:row>4</xdr:row>
      <xdr:rowOff>104775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461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10</xdr:col>
      <xdr:colOff>0</xdr:colOff>
      <xdr:row>4</xdr:row>
      <xdr:rowOff>28575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61925"/>
          <a:ext cx="5276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371475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200025</xdr:colOff>
      <xdr:row>139</xdr:row>
      <xdr:rowOff>152400</xdr:rowOff>
    </xdr:from>
    <xdr:to>
      <xdr:col>13</xdr:col>
      <xdr:colOff>457200</xdr:colOff>
      <xdr:row>141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76525" y="341947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19500" y="3238500"/>
          <a:ext cx="2228850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13</xdr:col>
      <xdr:colOff>323850</xdr:colOff>
      <xdr:row>0</xdr:row>
      <xdr:rowOff>371475</xdr:rowOff>
    </xdr:to>
    <xdr:pic>
      <xdr:nvPicPr>
        <xdr:cNvPr id="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163</xdr:row>
      <xdr:rowOff>114300</xdr:rowOff>
    </xdr:from>
    <xdr:to>
      <xdr:col>12</xdr:col>
      <xdr:colOff>523875</xdr:colOff>
      <xdr:row>165</xdr:row>
      <xdr:rowOff>57150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43081575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134</xdr:row>
      <xdr:rowOff>95250</xdr:rowOff>
    </xdr:from>
    <xdr:to>
      <xdr:col>12</xdr:col>
      <xdr:colOff>704850</xdr:colOff>
      <xdr:row>135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37185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134</xdr:row>
      <xdr:rowOff>47625</xdr:rowOff>
    </xdr:from>
    <xdr:to>
      <xdr:col>13</xdr:col>
      <xdr:colOff>781050</xdr:colOff>
      <xdr:row>135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139</xdr:row>
      <xdr:rowOff>19050</xdr:rowOff>
    </xdr:from>
    <xdr:to>
      <xdr:col>11</xdr:col>
      <xdr:colOff>628650</xdr:colOff>
      <xdr:row>140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37185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1</xdr:row>
      <xdr:rowOff>0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129</xdr:row>
      <xdr:rowOff>0</xdr:rowOff>
    </xdr:from>
    <xdr:to>
      <xdr:col>5</xdr:col>
      <xdr:colOff>209550</xdr:colOff>
      <xdr:row>130</xdr:row>
      <xdr:rowOff>28575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388429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0</xdr:row>
      <xdr:rowOff>76200</xdr:rowOff>
    </xdr:from>
    <xdr:to>
      <xdr:col>10</xdr:col>
      <xdr:colOff>104775</xdr:colOff>
      <xdr:row>4</xdr:row>
      <xdr:rowOff>123825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6200"/>
          <a:ext cx="480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47626</xdr:rowOff>
    </xdr:from>
    <xdr:ext cx="7572375" cy="266700"/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6</xdr:col>
      <xdr:colOff>152400</xdr:colOff>
      <xdr:row>130</xdr:row>
      <xdr:rowOff>0</xdr:rowOff>
    </xdr:from>
    <xdr:ext cx="4267200" cy="228600"/>
    <xdr:pic>
      <xdr:nvPicPr>
        <xdr:cNvPr id="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555700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61925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228600</xdr:colOff>
      <xdr:row>4</xdr:row>
      <xdr:rowOff>104775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6048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9</xdr:row>
      <xdr:rowOff>276225</xdr:rowOff>
    </xdr:from>
    <xdr:to>
      <xdr:col>10</xdr:col>
      <xdr:colOff>28575</xdr:colOff>
      <xdr:row>14</xdr:row>
      <xdr:rowOff>19050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038350"/>
          <a:ext cx="56769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e.000/AppData/Local/Microsoft/Windows/Temporary%20Internet%20Files/Content.Outlook/9ZA9VJFX/orc_detalhado_FAPESP-P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CONSOLIDADA"/>
      <sheetName val="DADOS"/>
    </sheetNames>
    <sheetDataSet>
      <sheetData sheetId="0">
        <row r="65">
          <cell r="B65" t="str">
            <v>FAPESP,  ABRIL DE 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pesp.br/RT" TargetMode="External"/><Relationship Id="rId2" Type="http://schemas.openxmlformats.org/officeDocument/2006/relationships/hyperlink" Target="http://www.fapesp.br/259" TargetMode="External"/><Relationship Id="rId1" Type="http://schemas.openxmlformats.org/officeDocument/2006/relationships/hyperlink" Target="http://www.fapesp.br/3162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P174"/>
  <sheetViews>
    <sheetView showGridLines="0" showRowColHeaders="0" tabSelected="1" zoomScaleNormal="100" zoomScaleSheetLayoutView="90" workbookViewId="0"/>
  </sheetViews>
  <sheetFormatPr defaultColWidth="9.140625" defaultRowHeight="12.75" customHeight="1" x14ac:dyDescent="0.2"/>
  <cols>
    <col min="1" max="1" width="2.140625" style="277" customWidth="1"/>
    <col min="2" max="2" width="9" style="57" customWidth="1"/>
    <col min="3" max="3" width="7.5703125" style="69" customWidth="1"/>
    <col min="4" max="4" width="12.28515625" style="103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69" customWidth="1"/>
    <col min="13" max="13" width="15.28515625" style="69" customWidth="1"/>
    <col min="14" max="14" width="14.42578125" style="69" customWidth="1"/>
    <col min="15" max="15" width="18" style="57" customWidth="1"/>
    <col min="16" max="16" width="15" style="57" customWidth="1"/>
    <col min="17" max="16384" width="9.140625" style="325"/>
  </cols>
  <sheetData>
    <row r="1" spans="1:16" s="324" customFormat="1" ht="31.5" customHeight="1" x14ac:dyDescent="0.2">
      <c r="A1" s="337"/>
      <c r="B1" s="56"/>
      <c r="C1" s="3"/>
      <c r="D1" s="102"/>
      <c r="E1" s="2"/>
      <c r="F1" s="2"/>
      <c r="G1" s="2"/>
      <c r="H1" s="681"/>
      <c r="I1" s="681"/>
      <c r="J1" s="2"/>
      <c r="K1" s="2"/>
      <c r="L1" s="3"/>
      <c r="M1" s="3"/>
      <c r="N1" s="3"/>
      <c r="O1" s="2"/>
      <c r="P1" s="2"/>
    </row>
    <row r="2" spans="1:16" s="324" customFormat="1" ht="12.75" customHeight="1" x14ac:dyDescent="0.2">
      <c r="A2" s="273"/>
      <c r="B2" s="2"/>
      <c r="C2" s="3"/>
      <c r="D2" s="102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</row>
    <row r="3" spans="1:16" s="324" customFormat="1" ht="12.75" customHeight="1" x14ac:dyDescent="0.2">
      <c r="A3" s="273"/>
      <c r="B3" s="2"/>
      <c r="C3" s="3"/>
      <c r="D3" s="102"/>
      <c r="E3" s="2"/>
      <c r="F3" s="2"/>
      <c r="G3" s="2"/>
      <c r="H3" s="2"/>
      <c r="I3" s="2"/>
      <c r="J3" s="2"/>
      <c r="K3" s="2"/>
      <c r="L3" s="3"/>
      <c r="M3" s="3"/>
      <c r="N3" s="3"/>
      <c r="O3" s="697"/>
      <c r="P3" s="697"/>
    </row>
    <row r="4" spans="1:16" s="324" customFormat="1" ht="12.75" customHeight="1" x14ac:dyDescent="0.2">
      <c r="A4" s="273"/>
      <c r="B4" s="2"/>
      <c r="C4" s="3"/>
      <c r="D4" s="102"/>
      <c r="E4" s="2"/>
      <c r="F4" s="2"/>
      <c r="G4" s="2"/>
      <c r="H4" s="2"/>
      <c r="I4" s="2"/>
      <c r="J4" s="2"/>
      <c r="K4" s="2"/>
      <c r="L4" s="3"/>
      <c r="M4" s="102"/>
      <c r="N4" s="3"/>
      <c r="O4" s="2"/>
      <c r="P4" s="2"/>
    </row>
    <row r="5" spans="1:16" s="324" customFormat="1" ht="12.75" customHeight="1" x14ac:dyDescent="0.2">
      <c r="A5" s="273"/>
      <c r="B5" s="2"/>
      <c r="C5" s="3"/>
      <c r="D5" s="102"/>
      <c r="E5" s="2"/>
      <c r="F5" s="2"/>
      <c r="G5" s="2"/>
      <c r="H5" s="2"/>
      <c r="I5" s="2"/>
      <c r="J5" s="2"/>
      <c r="L5" s="531"/>
      <c r="M5" s="3"/>
      <c r="N5" s="3"/>
      <c r="O5" s="2"/>
      <c r="P5" s="2"/>
    </row>
    <row r="6" spans="1:16" s="324" customFormat="1" ht="19.5" customHeight="1" x14ac:dyDescent="0.2">
      <c r="A6" s="273"/>
      <c r="B6" s="474" t="s">
        <v>172</v>
      </c>
      <c r="C6" s="474"/>
      <c r="D6" s="474"/>
      <c r="E6" s="474"/>
      <c r="F6" s="474"/>
      <c r="G6" s="474"/>
      <c r="H6" s="474"/>
      <c r="I6" s="527"/>
      <c r="J6" s="530"/>
      <c r="K6" s="527"/>
      <c r="L6" s="531"/>
      <c r="M6" s="527"/>
      <c r="N6" s="527"/>
      <c r="O6" s="527"/>
      <c r="P6" s="527"/>
    </row>
    <row r="7" spans="1:16" s="324" customFormat="1" ht="5.25" customHeight="1" x14ac:dyDescent="0.2">
      <c r="A7" s="273"/>
      <c r="B7" s="5"/>
      <c r="C7" s="7"/>
      <c r="D7" s="229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</row>
    <row r="8" spans="1:16" s="475" customFormat="1" ht="27" customHeight="1" x14ac:dyDescent="0.2">
      <c r="A8" s="350"/>
      <c r="B8" s="682" t="s">
        <v>219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</row>
    <row r="9" spans="1:16" s="35" customFormat="1" ht="19.5" customHeight="1" x14ac:dyDescent="0.2">
      <c r="A9" s="335"/>
      <c r="B9" s="5" t="s">
        <v>118</v>
      </c>
      <c r="C9" s="7"/>
      <c r="D9" s="229"/>
      <c r="E9" s="326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</row>
    <row r="10" spans="1:16" s="324" customFormat="1" ht="6" customHeight="1" x14ac:dyDescent="0.2">
      <c r="A10" s="277"/>
      <c r="B10" s="5"/>
      <c r="C10" s="7"/>
      <c r="D10" s="229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169"/>
      <c r="P10" s="169"/>
    </row>
    <row r="11" spans="1:16" s="324" customFormat="1" ht="19.5" customHeight="1" x14ac:dyDescent="0.2">
      <c r="A11" s="277"/>
      <c r="B11" s="689" t="s">
        <v>0</v>
      </c>
      <c r="C11" s="690"/>
      <c r="D11" s="700"/>
      <c r="E11" s="700"/>
      <c r="F11" s="700"/>
      <c r="G11" s="35"/>
      <c r="H11" s="527"/>
      <c r="I11" s="474"/>
      <c r="J11" s="527"/>
      <c r="K11" s="474"/>
      <c r="L11" s="474"/>
      <c r="M11" s="527"/>
      <c r="N11" s="527"/>
      <c r="O11" s="474"/>
      <c r="P11" s="169"/>
    </row>
    <row r="12" spans="1:16" s="324" customFormat="1" ht="7.5" customHeight="1" x14ac:dyDescent="0.2">
      <c r="A12" s="277"/>
      <c r="B12" s="5"/>
      <c r="C12" s="7"/>
      <c r="D12" s="229"/>
      <c r="E12" s="35"/>
      <c r="F12" s="35"/>
      <c r="G12" s="35"/>
      <c r="H12" s="527"/>
      <c r="I12" s="530"/>
      <c r="J12" s="530"/>
      <c r="K12" s="530"/>
      <c r="L12" s="530"/>
      <c r="M12" s="530"/>
      <c r="N12" s="527"/>
      <c r="O12" s="527"/>
      <c r="P12" s="169"/>
    </row>
    <row r="13" spans="1:16" s="16" customFormat="1" ht="19.5" customHeight="1" x14ac:dyDescent="0.2">
      <c r="A13" s="274"/>
      <c r="B13" s="683" t="s">
        <v>111</v>
      </c>
      <c r="C13" s="683"/>
      <c r="D13" s="701" t="str">
        <f>IF(SUM(O17:O59,O67:O112)=0,"",SUM(O17:O59,O67:O112))</f>
        <v/>
      </c>
      <c r="E13" s="701"/>
      <c r="F13" s="701"/>
      <c r="G13" s="193"/>
      <c r="H13" s="531"/>
      <c r="I13" s="530"/>
      <c r="J13" s="530"/>
      <c r="K13" s="530"/>
      <c r="L13" s="530"/>
      <c r="M13" s="530"/>
    </row>
    <row r="14" spans="1:16" s="16" customFormat="1" ht="5.25" customHeight="1" x14ac:dyDescent="0.2">
      <c r="A14" s="274"/>
      <c r="B14" s="181"/>
      <c r="C14" s="17"/>
      <c r="D14" s="405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</row>
    <row r="15" spans="1:16" ht="15.75" customHeight="1" x14ac:dyDescent="0.2">
      <c r="A15" s="274"/>
      <c r="B15" s="684" t="s">
        <v>1</v>
      </c>
      <c r="C15" s="686" t="s">
        <v>7</v>
      </c>
      <c r="D15" s="702" t="s">
        <v>8</v>
      </c>
      <c r="E15" s="703"/>
      <c r="F15" s="703"/>
      <c r="G15" s="703"/>
      <c r="H15" s="703"/>
      <c r="I15" s="703"/>
      <c r="J15" s="703"/>
      <c r="K15" s="703"/>
      <c r="L15" s="704"/>
      <c r="M15" s="698" t="s">
        <v>134</v>
      </c>
      <c r="N15" s="710" t="s">
        <v>3</v>
      </c>
      <c r="O15" s="708" t="s">
        <v>4</v>
      </c>
      <c r="P15" s="686" t="s">
        <v>2</v>
      </c>
    </row>
    <row r="16" spans="1:16" s="62" customFormat="1" ht="15.75" customHeight="1" x14ac:dyDescent="0.2">
      <c r="A16" s="275"/>
      <c r="B16" s="685"/>
      <c r="C16" s="687"/>
      <c r="D16" s="705"/>
      <c r="E16" s="706"/>
      <c r="F16" s="706"/>
      <c r="G16" s="706"/>
      <c r="H16" s="706"/>
      <c r="I16" s="706"/>
      <c r="J16" s="706"/>
      <c r="K16" s="706"/>
      <c r="L16" s="707"/>
      <c r="M16" s="698"/>
      <c r="N16" s="688"/>
      <c r="O16" s="709"/>
      <c r="P16" s="688"/>
    </row>
    <row r="17" spans="1:16" ht="23.45" customHeight="1" x14ac:dyDescent="0.2">
      <c r="A17" s="276"/>
      <c r="B17" s="299"/>
      <c r="C17" s="31"/>
      <c r="D17" s="674"/>
      <c r="E17" s="675"/>
      <c r="F17" s="675"/>
      <c r="G17" s="675"/>
      <c r="H17" s="675"/>
      <c r="I17" s="675"/>
      <c r="J17" s="675"/>
      <c r="K17" s="675"/>
      <c r="L17" s="676"/>
      <c r="M17" s="32"/>
      <c r="N17" s="134"/>
      <c r="O17" s="192" t="str">
        <f t="shared" ref="O17:O59" si="0">IF(C17=0,"",C17*N17)</f>
        <v/>
      </c>
      <c r="P17" s="52"/>
    </row>
    <row r="18" spans="1:16" ht="23.45" customHeight="1" x14ac:dyDescent="0.2">
      <c r="A18" s="276"/>
      <c r="B18" s="299"/>
      <c r="C18" s="31"/>
      <c r="D18" s="674"/>
      <c r="E18" s="675"/>
      <c r="F18" s="675"/>
      <c r="G18" s="675"/>
      <c r="H18" s="675"/>
      <c r="I18" s="675"/>
      <c r="J18" s="675"/>
      <c r="K18" s="675"/>
      <c r="L18" s="676"/>
      <c r="M18" s="32"/>
      <c r="N18" s="134"/>
      <c r="O18" s="192" t="str">
        <f t="shared" si="0"/>
        <v/>
      </c>
      <c r="P18" s="52"/>
    </row>
    <row r="19" spans="1:16" ht="23.45" customHeight="1" x14ac:dyDescent="0.2">
      <c r="A19" s="276"/>
      <c r="B19" s="299"/>
      <c r="C19" s="31"/>
      <c r="D19" s="674"/>
      <c r="E19" s="675"/>
      <c r="F19" s="675"/>
      <c r="G19" s="675"/>
      <c r="H19" s="675"/>
      <c r="I19" s="675"/>
      <c r="J19" s="675"/>
      <c r="K19" s="675"/>
      <c r="L19" s="676"/>
      <c r="M19" s="32"/>
      <c r="N19" s="134"/>
      <c r="O19" s="192" t="str">
        <f t="shared" si="0"/>
        <v/>
      </c>
      <c r="P19" s="52"/>
    </row>
    <row r="20" spans="1:16" ht="23.45" customHeight="1" x14ac:dyDescent="0.2">
      <c r="A20" s="276"/>
      <c r="B20" s="299"/>
      <c r="C20" s="31"/>
      <c r="D20" s="674"/>
      <c r="E20" s="675"/>
      <c r="F20" s="675"/>
      <c r="G20" s="675"/>
      <c r="H20" s="675"/>
      <c r="I20" s="675"/>
      <c r="J20" s="675"/>
      <c r="K20" s="675"/>
      <c r="L20" s="676"/>
      <c r="M20" s="32"/>
      <c r="N20" s="134"/>
      <c r="O20" s="192" t="str">
        <f t="shared" si="0"/>
        <v/>
      </c>
      <c r="P20" s="52"/>
    </row>
    <row r="21" spans="1:16" ht="23.45" customHeight="1" x14ac:dyDescent="0.2">
      <c r="A21" s="276"/>
      <c r="B21" s="299"/>
      <c r="C21" s="31"/>
      <c r="D21" s="674"/>
      <c r="E21" s="675"/>
      <c r="F21" s="675"/>
      <c r="G21" s="675"/>
      <c r="H21" s="675"/>
      <c r="I21" s="675"/>
      <c r="J21" s="675"/>
      <c r="K21" s="675"/>
      <c r="L21" s="676"/>
      <c r="M21" s="32"/>
      <c r="N21" s="134"/>
      <c r="O21" s="192" t="str">
        <f t="shared" si="0"/>
        <v/>
      </c>
      <c r="P21" s="52"/>
    </row>
    <row r="22" spans="1:16" ht="23.45" customHeight="1" x14ac:dyDescent="0.2">
      <c r="A22" s="276"/>
      <c r="B22" s="299"/>
      <c r="C22" s="31"/>
      <c r="D22" s="674"/>
      <c r="E22" s="675"/>
      <c r="F22" s="675"/>
      <c r="G22" s="675"/>
      <c r="H22" s="675"/>
      <c r="I22" s="675"/>
      <c r="J22" s="675"/>
      <c r="K22" s="675"/>
      <c r="L22" s="676"/>
      <c r="M22" s="32"/>
      <c r="N22" s="134"/>
      <c r="O22" s="192" t="str">
        <f t="shared" si="0"/>
        <v/>
      </c>
      <c r="P22" s="52"/>
    </row>
    <row r="23" spans="1:16" ht="23.45" customHeight="1" x14ac:dyDescent="0.2">
      <c r="A23" s="276"/>
      <c r="B23" s="299"/>
      <c r="C23" s="31"/>
      <c r="D23" s="674"/>
      <c r="E23" s="675"/>
      <c r="F23" s="675"/>
      <c r="G23" s="675"/>
      <c r="H23" s="675"/>
      <c r="I23" s="675"/>
      <c r="J23" s="675"/>
      <c r="K23" s="675"/>
      <c r="L23" s="676"/>
      <c r="M23" s="32"/>
      <c r="N23" s="134"/>
      <c r="O23" s="192" t="str">
        <f t="shared" si="0"/>
        <v/>
      </c>
      <c r="P23" s="52"/>
    </row>
    <row r="24" spans="1:16" ht="23.45" customHeight="1" x14ac:dyDescent="0.2">
      <c r="A24" s="276"/>
      <c r="B24" s="299"/>
      <c r="C24" s="31"/>
      <c r="D24" s="674"/>
      <c r="E24" s="675"/>
      <c r="F24" s="675"/>
      <c r="G24" s="675"/>
      <c r="H24" s="675"/>
      <c r="I24" s="675"/>
      <c r="J24" s="675"/>
      <c r="K24" s="675"/>
      <c r="L24" s="676"/>
      <c r="M24" s="32"/>
      <c r="N24" s="134"/>
      <c r="O24" s="192" t="str">
        <f t="shared" si="0"/>
        <v/>
      </c>
      <c r="P24" s="52"/>
    </row>
    <row r="25" spans="1:16" ht="23.45" customHeight="1" x14ac:dyDescent="0.2">
      <c r="A25" s="276"/>
      <c r="B25" s="299"/>
      <c r="C25" s="31"/>
      <c r="D25" s="674"/>
      <c r="E25" s="675"/>
      <c r="F25" s="675"/>
      <c r="G25" s="675"/>
      <c r="H25" s="675"/>
      <c r="I25" s="675"/>
      <c r="J25" s="675"/>
      <c r="K25" s="675"/>
      <c r="L25" s="676"/>
      <c r="M25" s="32"/>
      <c r="N25" s="134"/>
      <c r="O25" s="192" t="str">
        <f t="shared" si="0"/>
        <v/>
      </c>
      <c r="P25" s="52"/>
    </row>
    <row r="26" spans="1:16" ht="23.45" customHeight="1" x14ac:dyDescent="0.2">
      <c r="A26" s="276"/>
      <c r="B26" s="299"/>
      <c r="C26" s="31"/>
      <c r="D26" s="674"/>
      <c r="E26" s="675"/>
      <c r="F26" s="675"/>
      <c r="G26" s="675"/>
      <c r="H26" s="675"/>
      <c r="I26" s="675"/>
      <c r="J26" s="675"/>
      <c r="K26" s="675"/>
      <c r="L26" s="676"/>
      <c r="M26" s="32"/>
      <c r="N26" s="134"/>
      <c r="O26" s="192" t="str">
        <f t="shared" si="0"/>
        <v/>
      </c>
      <c r="P26" s="52"/>
    </row>
    <row r="27" spans="1:16" ht="23.45" customHeight="1" x14ac:dyDescent="0.2">
      <c r="A27" s="276"/>
      <c r="B27" s="299"/>
      <c r="C27" s="31"/>
      <c r="D27" s="674"/>
      <c r="E27" s="675"/>
      <c r="F27" s="675"/>
      <c r="G27" s="675"/>
      <c r="H27" s="675"/>
      <c r="I27" s="675"/>
      <c r="J27" s="675"/>
      <c r="K27" s="675"/>
      <c r="L27" s="676"/>
      <c r="M27" s="32"/>
      <c r="N27" s="134"/>
      <c r="O27" s="192" t="str">
        <f t="shared" si="0"/>
        <v/>
      </c>
      <c r="P27" s="52"/>
    </row>
    <row r="28" spans="1:16" ht="23.45" customHeight="1" x14ac:dyDescent="0.2">
      <c r="A28" s="276"/>
      <c r="B28" s="299"/>
      <c r="C28" s="31"/>
      <c r="D28" s="674"/>
      <c r="E28" s="675"/>
      <c r="F28" s="675"/>
      <c r="G28" s="675"/>
      <c r="H28" s="675"/>
      <c r="I28" s="675"/>
      <c r="J28" s="675"/>
      <c r="K28" s="675"/>
      <c r="L28" s="676"/>
      <c r="M28" s="32"/>
      <c r="N28" s="134"/>
      <c r="O28" s="192" t="str">
        <f t="shared" si="0"/>
        <v/>
      </c>
      <c r="P28" s="52"/>
    </row>
    <row r="29" spans="1:16" ht="23.45" customHeight="1" x14ac:dyDescent="0.2">
      <c r="A29" s="276"/>
      <c r="B29" s="299"/>
      <c r="C29" s="31"/>
      <c r="D29" s="674"/>
      <c r="E29" s="675"/>
      <c r="F29" s="675"/>
      <c r="G29" s="675"/>
      <c r="H29" s="675"/>
      <c r="I29" s="675"/>
      <c r="J29" s="675"/>
      <c r="K29" s="675"/>
      <c r="L29" s="676"/>
      <c r="M29" s="32"/>
      <c r="N29" s="134"/>
      <c r="O29" s="192" t="str">
        <f t="shared" si="0"/>
        <v/>
      </c>
      <c r="P29" s="52"/>
    </row>
    <row r="30" spans="1:16" ht="23.45" customHeight="1" x14ac:dyDescent="0.2">
      <c r="A30" s="276"/>
      <c r="B30" s="299"/>
      <c r="C30" s="31"/>
      <c r="D30" s="674"/>
      <c r="E30" s="675"/>
      <c r="F30" s="675"/>
      <c r="G30" s="675"/>
      <c r="H30" s="675"/>
      <c r="I30" s="675"/>
      <c r="J30" s="675"/>
      <c r="K30" s="675"/>
      <c r="L30" s="676"/>
      <c r="M30" s="32"/>
      <c r="N30" s="134"/>
      <c r="O30" s="192" t="str">
        <f t="shared" si="0"/>
        <v/>
      </c>
      <c r="P30" s="52"/>
    </row>
    <row r="31" spans="1:16" ht="23.45" customHeight="1" x14ac:dyDescent="0.2">
      <c r="A31" s="276"/>
      <c r="B31" s="263"/>
      <c r="C31" s="31"/>
      <c r="D31" s="406"/>
      <c r="E31" s="411"/>
      <c r="F31" s="411"/>
      <c r="G31" s="411"/>
      <c r="H31" s="411"/>
      <c r="I31" s="411"/>
      <c r="J31" s="411"/>
      <c r="K31" s="411"/>
      <c r="L31" s="412"/>
      <c r="M31" s="32"/>
      <c r="N31" s="134"/>
      <c r="O31" s="192" t="str">
        <f t="shared" si="0"/>
        <v/>
      </c>
      <c r="P31" s="52"/>
    </row>
    <row r="32" spans="1:16" ht="23.45" customHeight="1" x14ac:dyDescent="0.2">
      <c r="A32" s="276"/>
      <c r="B32" s="263"/>
      <c r="C32" s="31"/>
      <c r="D32" s="406"/>
      <c r="E32" s="411"/>
      <c r="F32" s="411"/>
      <c r="G32" s="411"/>
      <c r="H32" s="411"/>
      <c r="I32" s="411"/>
      <c r="J32" s="411"/>
      <c r="K32" s="411"/>
      <c r="L32" s="412"/>
      <c r="M32" s="32"/>
      <c r="N32" s="134"/>
      <c r="O32" s="192" t="str">
        <f t="shared" si="0"/>
        <v/>
      </c>
      <c r="P32" s="52"/>
    </row>
    <row r="33" spans="1:16" ht="23.45" customHeight="1" x14ac:dyDescent="0.2">
      <c r="A33" s="276"/>
      <c r="B33" s="263"/>
      <c r="C33" s="31"/>
      <c r="D33" s="406"/>
      <c r="E33" s="411"/>
      <c r="F33" s="411"/>
      <c r="G33" s="411"/>
      <c r="H33" s="411"/>
      <c r="I33" s="411"/>
      <c r="J33" s="411"/>
      <c r="K33" s="411"/>
      <c r="L33" s="412"/>
      <c r="M33" s="32"/>
      <c r="N33" s="134"/>
      <c r="O33" s="192" t="str">
        <f t="shared" si="0"/>
        <v/>
      </c>
      <c r="P33" s="52"/>
    </row>
    <row r="34" spans="1:16" ht="23.45" customHeight="1" x14ac:dyDescent="0.2">
      <c r="A34" s="276"/>
      <c r="B34" s="299"/>
      <c r="C34" s="31"/>
      <c r="D34" s="674"/>
      <c r="E34" s="675"/>
      <c r="F34" s="675"/>
      <c r="G34" s="675"/>
      <c r="H34" s="675"/>
      <c r="I34" s="675"/>
      <c r="J34" s="675"/>
      <c r="K34" s="675"/>
      <c r="L34" s="676"/>
      <c r="M34" s="32"/>
      <c r="N34" s="134"/>
      <c r="O34" s="192" t="str">
        <f t="shared" si="0"/>
        <v/>
      </c>
      <c r="P34" s="52"/>
    </row>
    <row r="35" spans="1:16" ht="23.45" customHeight="1" x14ac:dyDescent="0.2">
      <c r="A35" s="276"/>
      <c r="B35" s="299"/>
      <c r="C35" s="31"/>
      <c r="D35" s="674"/>
      <c r="E35" s="675"/>
      <c r="F35" s="675"/>
      <c r="G35" s="675"/>
      <c r="H35" s="675"/>
      <c r="I35" s="675"/>
      <c r="J35" s="675"/>
      <c r="K35" s="675"/>
      <c r="L35" s="676"/>
      <c r="M35" s="32"/>
      <c r="N35" s="134"/>
      <c r="O35" s="192" t="str">
        <f t="shared" si="0"/>
        <v/>
      </c>
      <c r="P35" s="52"/>
    </row>
    <row r="36" spans="1:16" ht="23.45" customHeight="1" x14ac:dyDescent="0.2">
      <c r="A36" s="276"/>
      <c r="B36" s="299"/>
      <c r="C36" s="31"/>
      <c r="D36" s="674"/>
      <c r="E36" s="675"/>
      <c r="F36" s="675"/>
      <c r="G36" s="675"/>
      <c r="H36" s="675"/>
      <c r="I36" s="675"/>
      <c r="J36" s="675"/>
      <c r="K36" s="675"/>
      <c r="L36" s="676"/>
      <c r="M36" s="32"/>
      <c r="N36" s="134"/>
      <c r="O36" s="192" t="str">
        <f t="shared" si="0"/>
        <v/>
      </c>
      <c r="P36" s="52"/>
    </row>
    <row r="37" spans="1:16" ht="23.45" customHeight="1" x14ac:dyDescent="0.2">
      <c r="A37" s="276"/>
      <c r="B37" s="299"/>
      <c r="C37" s="31"/>
      <c r="D37" s="674"/>
      <c r="E37" s="675"/>
      <c r="F37" s="675"/>
      <c r="G37" s="675"/>
      <c r="H37" s="675"/>
      <c r="I37" s="675"/>
      <c r="J37" s="675"/>
      <c r="K37" s="675"/>
      <c r="L37" s="676"/>
      <c r="M37" s="32"/>
      <c r="N37" s="134"/>
      <c r="O37" s="192" t="str">
        <f t="shared" si="0"/>
        <v/>
      </c>
      <c r="P37" s="52"/>
    </row>
    <row r="38" spans="1:16" ht="23.45" customHeight="1" x14ac:dyDescent="0.2">
      <c r="A38" s="276"/>
      <c r="B38" s="299"/>
      <c r="C38" s="31"/>
      <c r="D38" s="674"/>
      <c r="E38" s="675"/>
      <c r="F38" s="675"/>
      <c r="G38" s="675"/>
      <c r="H38" s="675"/>
      <c r="I38" s="675"/>
      <c r="J38" s="675"/>
      <c r="K38" s="675"/>
      <c r="L38" s="676"/>
      <c r="M38" s="32"/>
      <c r="N38" s="134"/>
      <c r="O38" s="192" t="str">
        <f t="shared" si="0"/>
        <v/>
      </c>
      <c r="P38" s="52"/>
    </row>
    <row r="39" spans="1:16" ht="23.45" customHeight="1" x14ac:dyDescent="0.2">
      <c r="A39" s="276"/>
      <c r="B39" s="299"/>
      <c r="C39" s="31"/>
      <c r="D39" s="674"/>
      <c r="E39" s="675"/>
      <c r="F39" s="675"/>
      <c r="G39" s="675"/>
      <c r="H39" s="675"/>
      <c r="I39" s="675"/>
      <c r="J39" s="675"/>
      <c r="K39" s="675"/>
      <c r="L39" s="676"/>
      <c r="M39" s="32"/>
      <c r="N39" s="134"/>
      <c r="O39" s="192" t="str">
        <f t="shared" si="0"/>
        <v/>
      </c>
      <c r="P39" s="52"/>
    </row>
    <row r="40" spans="1:16" ht="23.45" customHeight="1" x14ac:dyDescent="0.2">
      <c r="A40" s="276"/>
      <c r="B40" s="299"/>
      <c r="C40" s="31"/>
      <c r="D40" s="674"/>
      <c r="E40" s="675"/>
      <c r="F40" s="675"/>
      <c r="G40" s="675"/>
      <c r="H40" s="675"/>
      <c r="I40" s="675"/>
      <c r="J40" s="675"/>
      <c r="K40" s="675"/>
      <c r="L40" s="676"/>
      <c r="M40" s="32"/>
      <c r="N40" s="134"/>
      <c r="O40" s="192" t="str">
        <f t="shared" si="0"/>
        <v/>
      </c>
      <c r="P40" s="52"/>
    </row>
    <row r="41" spans="1:16" ht="23.45" customHeight="1" x14ac:dyDescent="0.2">
      <c r="A41" s="276"/>
      <c r="B41" s="299"/>
      <c r="C41" s="31"/>
      <c r="D41" s="674"/>
      <c r="E41" s="675"/>
      <c r="F41" s="675"/>
      <c r="G41" s="675"/>
      <c r="H41" s="675"/>
      <c r="I41" s="675"/>
      <c r="J41" s="675"/>
      <c r="K41" s="675"/>
      <c r="L41" s="676"/>
      <c r="M41" s="32"/>
      <c r="N41" s="134"/>
      <c r="O41" s="192" t="str">
        <f t="shared" si="0"/>
        <v/>
      </c>
      <c r="P41" s="52"/>
    </row>
    <row r="42" spans="1:16" ht="23.45" customHeight="1" x14ac:dyDescent="0.2">
      <c r="A42" s="276"/>
      <c r="B42" s="299"/>
      <c r="C42" s="31"/>
      <c r="D42" s="674"/>
      <c r="E42" s="675"/>
      <c r="F42" s="675"/>
      <c r="G42" s="675"/>
      <c r="H42" s="675"/>
      <c r="I42" s="675"/>
      <c r="J42" s="675"/>
      <c r="K42" s="675"/>
      <c r="L42" s="676"/>
      <c r="M42" s="32"/>
      <c r="N42" s="134"/>
      <c r="O42" s="192" t="str">
        <f t="shared" si="0"/>
        <v/>
      </c>
      <c r="P42" s="52"/>
    </row>
    <row r="43" spans="1:16" ht="23.45" customHeight="1" x14ac:dyDescent="0.2">
      <c r="A43" s="276"/>
      <c r="B43" s="299"/>
      <c r="C43" s="31"/>
      <c r="D43" s="674"/>
      <c r="E43" s="675"/>
      <c r="F43" s="675"/>
      <c r="G43" s="675"/>
      <c r="H43" s="675"/>
      <c r="I43" s="675"/>
      <c r="J43" s="675"/>
      <c r="K43" s="675"/>
      <c r="L43" s="676"/>
      <c r="M43" s="32"/>
      <c r="N43" s="134"/>
      <c r="O43" s="192" t="str">
        <f t="shared" si="0"/>
        <v/>
      </c>
      <c r="P43" s="52"/>
    </row>
    <row r="44" spans="1:16" ht="23.45" customHeight="1" x14ac:dyDescent="0.2">
      <c r="A44" s="276"/>
      <c r="B44" s="299"/>
      <c r="C44" s="31"/>
      <c r="D44" s="674"/>
      <c r="E44" s="675"/>
      <c r="F44" s="675"/>
      <c r="G44" s="675"/>
      <c r="H44" s="675"/>
      <c r="I44" s="675"/>
      <c r="J44" s="675"/>
      <c r="K44" s="675"/>
      <c r="L44" s="676"/>
      <c r="M44" s="32"/>
      <c r="N44" s="134"/>
      <c r="O44" s="192" t="str">
        <f t="shared" si="0"/>
        <v/>
      </c>
      <c r="P44" s="52"/>
    </row>
    <row r="45" spans="1:16" ht="23.45" customHeight="1" x14ac:dyDescent="0.2">
      <c r="A45" s="276"/>
      <c r="B45" s="299"/>
      <c r="C45" s="31"/>
      <c r="D45" s="674"/>
      <c r="E45" s="675"/>
      <c r="F45" s="675"/>
      <c r="G45" s="675"/>
      <c r="H45" s="675"/>
      <c r="I45" s="675"/>
      <c r="J45" s="675"/>
      <c r="K45" s="675"/>
      <c r="L45" s="676"/>
      <c r="M45" s="32"/>
      <c r="N45" s="134"/>
      <c r="O45" s="192" t="str">
        <f t="shared" si="0"/>
        <v/>
      </c>
      <c r="P45" s="52"/>
    </row>
    <row r="46" spans="1:16" ht="23.45" customHeight="1" x14ac:dyDescent="0.2">
      <c r="A46" s="276"/>
      <c r="B46" s="299"/>
      <c r="C46" s="31"/>
      <c r="D46" s="674"/>
      <c r="E46" s="675"/>
      <c r="F46" s="675"/>
      <c r="G46" s="675"/>
      <c r="H46" s="675"/>
      <c r="I46" s="675"/>
      <c r="J46" s="675"/>
      <c r="K46" s="675"/>
      <c r="L46" s="676"/>
      <c r="M46" s="32"/>
      <c r="N46" s="134"/>
      <c r="O46" s="192" t="str">
        <f t="shared" si="0"/>
        <v/>
      </c>
      <c r="P46" s="52"/>
    </row>
    <row r="47" spans="1:16" ht="23.45" customHeight="1" x14ac:dyDescent="0.2">
      <c r="A47" s="276"/>
      <c r="B47" s="299"/>
      <c r="C47" s="31"/>
      <c r="D47" s="674"/>
      <c r="E47" s="675"/>
      <c r="F47" s="675"/>
      <c r="G47" s="675"/>
      <c r="H47" s="675"/>
      <c r="I47" s="675"/>
      <c r="J47" s="675"/>
      <c r="K47" s="675"/>
      <c r="L47" s="676"/>
      <c r="M47" s="32"/>
      <c r="N47" s="134"/>
      <c r="O47" s="192" t="str">
        <f t="shared" si="0"/>
        <v/>
      </c>
      <c r="P47" s="52"/>
    </row>
    <row r="48" spans="1:16" ht="23.45" customHeight="1" x14ac:dyDescent="0.2">
      <c r="A48" s="276"/>
      <c r="B48" s="299"/>
      <c r="C48" s="31"/>
      <c r="D48" s="674"/>
      <c r="E48" s="675"/>
      <c r="F48" s="675"/>
      <c r="G48" s="675"/>
      <c r="H48" s="675"/>
      <c r="I48" s="675"/>
      <c r="J48" s="675"/>
      <c r="K48" s="675"/>
      <c r="L48" s="676"/>
      <c r="M48" s="32"/>
      <c r="N48" s="134"/>
      <c r="O48" s="192" t="str">
        <f t="shared" si="0"/>
        <v/>
      </c>
      <c r="P48" s="52"/>
    </row>
    <row r="49" spans="1:16" ht="23.45" customHeight="1" x14ac:dyDescent="0.2">
      <c r="A49" s="276"/>
      <c r="B49" s="299"/>
      <c r="C49" s="31"/>
      <c r="D49" s="674"/>
      <c r="E49" s="675"/>
      <c r="F49" s="675"/>
      <c r="G49" s="675"/>
      <c r="H49" s="675"/>
      <c r="I49" s="675"/>
      <c r="J49" s="675"/>
      <c r="K49" s="675"/>
      <c r="L49" s="676"/>
      <c r="M49" s="32"/>
      <c r="N49" s="134"/>
      <c r="O49" s="192" t="str">
        <f t="shared" si="0"/>
        <v/>
      </c>
      <c r="P49" s="52"/>
    </row>
    <row r="50" spans="1:16" ht="23.45" customHeight="1" x14ac:dyDescent="0.2">
      <c r="A50" s="276"/>
      <c r="B50" s="299"/>
      <c r="C50" s="31"/>
      <c r="D50" s="674"/>
      <c r="E50" s="675"/>
      <c r="F50" s="675"/>
      <c r="G50" s="675"/>
      <c r="H50" s="675"/>
      <c r="I50" s="675"/>
      <c r="J50" s="675"/>
      <c r="K50" s="675"/>
      <c r="L50" s="676"/>
      <c r="M50" s="32"/>
      <c r="N50" s="134"/>
      <c r="O50" s="192" t="str">
        <f t="shared" si="0"/>
        <v/>
      </c>
      <c r="P50" s="52"/>
    </row>
    <row r="51" spans="1:16" ht="23.45" customHeight="1" x14ac:dyDescent="0.2">
      <c r="A51" s="276"/>
      <c r="B51" s="299"/>
      <c r="C51" s="31"/>
      <c r="D51" s="674"/>
      <c r="E51" s="675"/>
      <c r="F51" s="675"/>
      <c r="G51" s="675"/>
      <c r="H51" s="675"/>
      <c r="I51" s="675"/>
      <c r="J51" s="675"/>
      <c r="K51" s="675"/>
      <c r="L51" s="676"/>
      <c r="M51" s="32"/>
      <c r="N51" s="134"/>
      <c r="O51" s="192" t="str">
        <f t="shared" si="0"/>
        <v/>
      </c>
      <c r="P51" s="52"/>
    </row>
    <row r="52" spans="1:16" ht="23.45" customHeight="1" x14ac:dyDescent="0.2">
      <c r="A52" s="276"/>
      <c r="B52" s="263"/>
      <c r="C52" s="31"/>
      <c r="D52" s="406"/>
      <c r="E52" s="411"/>
      <c r="F52" s="411"/>
      <c r="G52" s="411"/>
      <c r="H52" s="411"/>
      <c r="I52" s="411"/>
      <c r="J52" s="411"/>
      <c r="K52" s="411"/>
      <c r="L52" s="412"/>
      <c r="M52" s="32"/>
      <c r="N52" s="134"/>
      <c r="O52" s="192" t="str">
        <f t="shared" si="0"/>
        <v/>
      </c>
      <c r="P52" s="52"/>
    </row>
    <row r="53" spans="1:16" ht="23.45" customHeight="1" x14ac:dyDescent="0.2">
      <c r="A53" s="276"/>
      <c r="B53" s="263"/>
      <c r="C53" s="31"/>
      <c r="D53" s="406"/>
      <c r="E53" s="411"/>
      <c r="F53" s="411"/>
      <c r="G53" s="411"/>
      <c r="H53" s="411"/>
      <c r="I53" s="411"/>
      <c r="J53" s="411"/>
      <c r="K53" s="411"/>
      <c r="L53" s="412"/>
      <c r="M53" s="32"/>
      <c r="N53" s="134"/>
      <c r="O53" s="192" t="str">
        <f t="shared" si="0"/>
        <v/>
      </c>
      <c r="P53" s="52"/>
    </row>
    <row r="54" spans="1:16" ht="23.45" customHeight="1" x14ac:dyDescent="0.2">
      <c r="A54" s="276"/>
      <c r="B54" s="263"/>
      <c r="C54" s="31"/>
      <c r="D54" s="406"/>
      <c r="E54" s="411"/>
      <c r="F54" s="411"/>
      <c r="G54" s="411"/>
      <c r="H54" s="411"/>
      <c r="I54" s="411"/>
      <c r="J54" s="411"/>
      <c r="K54" s="411"/>
      <c r="L54" s="412"/>
      <c r="M54" s="32"/>
      <c r="N54" s="134"/>
      <c r="O54" s="192" t="str">
        <f t="shared" si="0"/>
        <v/>
      </c>
      <c r="P54" s="52"/>
    </row>
    <row r="55" spans="1:16" ht="23.45" customHeight="1" x14ac:dyDescent="0.2">
      <c r="A55" s="276"/>
      <c r="B55" s="263"/>
      <c r="C55" s="31"/>
      <c r="D55" s="406"/>
      <c r="E55" s="411"/>
      <c r="F55" s="411"/>
      <c r="G55" s="411"/>
      <c r="H55" s="411"/>
      <c r="I55" s="411"/>
      <c r="J55" s="411"/>
      <c r="K55" s="411"/>
      <c r="L55" s="412"/>
      <c r="M55" s="32"/>
      <c r="N55" s="134"/>
      <c r="O55" s="192" t="str">
        <f t="shared" si="0"/>
        <v/>
      </c>
      <c r="P55" s="52"/>
    </row>
    <row r="56" spans="1:16" ht="23.45" customHeight="1" x14ac:dyDescent="0.2">
      <c r="A56" s="276"/>
      <c r="B56" s="263"/>
      <c r="C56" s="31"/>
      <c r="D56" s="406"/>
      <c r="E56" s="411"/>
      <c r="F56" s="411"/>
      <c r="G56" s="411"/>
      <c r="H56" s="411"/>
      <c r="I56" s="411"/>
      <c r="J56" s="411"/>
      <c r="K56" s="411"/>
      <c r="L56" s="412"/>
      <c r="M56" s="32"/>
      <c r="N56" s="134"/>
      <c r="O56" s="192" t="str">
        <f t="shared" si="0"/>
        <v/>
      </c>
      <c r="P56" s="52"/>
    </row>
    <row r="57" spans="1:16" ht="23.45" customHeight="1" x14ac:dyDescent="0.2">
      <c r="A57" s="276"/>
      <c r="B57" s="263"/>
      <c r="C57" s="31"/>
      <c r="D57" s="406"/>
      <c r="E57" s="411"/>
      <c r="F57" s="411"/>
      <c r="G57" s="411"/>
      <c r="H57" s="411"/>
      <c r="I57" s="411"/>
      <c r="J57" s="411"/>
      <c r="K57" s="411"/>
      <c r="L57" s="412"/>
      <c r="M57" s="32"/>
      <c r="N57" s="134"/>
      <c r="O57" s="192" t="str">
        <f t="shared" si="0"/>
        <v/>
      </c>
      <c r="P57" s="52"/>
    </row>
    <row r="58" spans="1:16" ht="23.45" customHeight="1" x14ac:dyDescent="0.2">
      <c r="A58" s="276"/>
      <c r="B58" s="263"/>
      <c r="C58" s="31"/>
      <c r="D58" s="406"/>
      <c r="E58" s="411"/>
      <c r="F58" s="411"/>
      <c r="G58" s="411"/>
      <c r="H58" s="411"/>
      <c r="I58" s="411"/>
      <c r="J58" s="411"/>
      <c r="K58" s="411"/>
      <c r="L58" s="412"/>
      <c r="M58" s="32"/>
      <c r="N58" s="134"/>
      <c r="O58" s="192" t="str">
        <f t="shared" si="0"/>
        <v/>
      </c>
      <c r="P58" s="52"/>
    </row>
    <row r="59" spans="1:16" ht="23.45" customHeight="1" x14ac:dyDescent="0.2">
      <c r="A59" s="276"/>
      <c r="B59" s="299"/>
      <c r="C59" s="31"/>
      <c r="D59" s="674"/>
      <c r="E59" s="675"/>
      <c r="F59" s="675"/>
      <c r="G59" s="675"/>
      <c r="H59" s="675"/>
      <c r="I59" s="675"/>
      <c r="J59" s="675"/>
      <c r="K59" s="675"/>
      <c r="L59" s="676"/>
      <c r="M59" s="32"/>
      <c r="N59" s="134"/>
      <c r="O59" s="192" t="str">
        <f t="shared" si="0"/>
        <v/>
      </c>
      <c r="P59" s="52"/>
    </row>
    <row r="60" spans="1:16" s="22" customFormat="1" ht="6" customHeight="1" x14ac:dyDescent="0.2">
      <c r="A60" s="274"/>
      <c r="C60" s="18"/>
      <c r="D60" s="407"/>
      <c r="E60" s="1"/>
      <c r="F60" s="1"/>
      <c r="G60" s="1"/>
      <c r="H60" s="1"/>
      <c r="I60" s="1"/>
      <c r="J60" s="1"/>
      <c r="K60" s="1"/>
      <c r="L60" s="18"/>
      <c r="M60" s="18"/>
      <c r="N60" s="18"/>
      <c r="O60" s="23"/>
      <c r="P60" s="1"/>
    </row>
    <row r="61" spans="1:16" s="55" customFormat="1" ht="21.75" customHeight="1" x14ac:dyDescent="0.2">
      <c r="A61" s="338"/>
      <c r="B61" s="671" t="s">
        <v>179</v>
      </c>
      <c r="C61" s="672"/>
      <c r="D61" s="672"/>
      <c r="E61" s="672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3"/>
    </row>
    <row r="62" spans="1:16" s="55" customFormat="1" ht="21.75" customHeight="1" x14ac:dyDescent="0.2">
      <c r="A62" s="338"/>
      <c r="B62" s="691" t="s">
        <v>178</v>
      </c>
      <c r="C62" s="692"/>
      <c r="D62" s="692"/>
      <c r="E62" s="692"/>
      <c r="F62" s="692"/>
      <c r="G62" s="692"/>
      <c r="H62" s="692"/>
      <c r="I62" s="692"/>
      <c r="J62" s="692"/>
      <c r="K62" s="692"/>
      <c r="L62" s="692"/>
      <c r="M62" s="692"/>
      <c r="N62" s="692"/>
      <c r="O62" s="692"/>
      <c r="P62" s="693"/>
    </row>
    <row r="63" spans="1:16" ht="12" customHeight="1" x14ac:dyDescent="0.2">
      <c r="A63" s="212"/>
      <c r="B63" s="453" t="s">
        <v>276</v>
      </c>
      <c r="C63" s="3"/>
      <c r="D63" s="102"/>
      <c r="E63" s="25"/>
      <c r="F63" s="25"/>
      <c r="G63" s="25"/>
      <c r="H63" s="25"/>
      <c r="I63" s="25"/>
      <c r="J63" s="25"/>
      <c r="K63" s="25"/>
      <c r="L63" s="3"/>
      <c r="M63" s="3"/>
      <c r="N63" s="232"/>
      <c r="O63" s="232"/>
      <c r="P63" s="232">
        <v>1</v>
      </c>
    </row>
    <row r="64" spans="1:16" ht="18" customHeight="1" x14ac:dyDescent="0.25">
      <c r="A64" s="212"/>
      <c r="B64" s="318"/>
      <c r="C64" s="3"/>
      <c r="D64" s="102"/>
      <c r="E64" s="317"/>
      <c r="F64" s="317"/>
      <c r="G64" s="317"/>
      <c r="H64" s="317"/>
      <c r="I64" s="317"/>
      <c r="J64" s="317"/>
      <c r="K64" s="317"/>
      <c r="L64" s="3"/>
      <c r="M64" s="3"/>
      <c r="N64" s="320"/>
      <c r="O64" s="320"/>
      <c r="P64" s="320"/>
    </row>
    <row r="65" spans="1:16" ht="15.75" customHeight="1" x14ac:dyDescent="0.2">
      <c r="A65" s="203"/>
      <c r="B65" s="668" t="s">
        <v>1</v>
      </c>
      <c r="C65" s="668" t="s">
        <v>7</v>
      </c>
      <c r="D65" s="670" t="s">
        <v>8</v>
      </c>
      <c r="E65" s="715"/>
      <c r="F65" s="715"/>
      <c r="G65" s="715"/>
      <c r="H65" s="715"/>
      <c r="I65" s="715"/>
      <c r="J65" s="715"/>
      <c r="K65" s="715"/>
      <c r="L65" s="715"/>
      <c r="M65" s="669" t="s">
        <v>134</v>
      </c>
      <c r="N65" s="669" t="s">
        <v>3</v>
      </c>
      <c r="O65" s="668" t="s">
        <v>4</v>
      </c>
      <c r="P65" s="668" t="s">
        <v>2</v>
      </c>
    </row>
    <row r="66" spans="1:16" s="62" customFormat="1" ht="15.75" customHeight="1" x14ac:dyDescent="0.2">
      <c r="A66" s="276"/>
      <c r="B66" s="714"/>
      <c r="C66" s="714"/>
      <c r="D66" s="715"/>
      <c r="E66" s="715"/>
      <c r="F66" s="715"/>
      <c r="G66" s="715"/>
      <c r="H66" s="715"/>
      <c r="I66" s="715"/>
      <c r="J66" s="715"/>
      <c r="K66" s="715"/>
      <c r="L66" s="715"/>
      <c r="M66" s="669"/>
      <c r="N66" s="714"/>
      <c r="O66" s="714"/>
      <c r="P66" s="714"/>
    </row>
    <row r="67" spans="1:16" ht="23.45" customHeight="1" x14ac:dyDescent="0.2">
      <c r="A67" s="203"/>
      <c r="B67" s="299"/>
      <c r="C67" s="108"/>
      <c r="D67" s="674"/>
      <c r="E67" s="675"/>
      <c r="F67" s="675"/>
      <c r="G67" s="675"/>
      <c r="H67" s="675"/>
      <c r="I67" s="675"/>
      <c r="J67" s="675"/>
      <c r="K67" s="675"/>
      <c r="L67" s="676"/>
      <c r="M67" s="32"/>
      <c r="N67" s="134"/>
      <c r="O67" s="192" t="str">
        <f t="shared" ref="O67:O112" si="1">IF(C67=0,"",C67*N67)</f>
        <v/>
      </c>
      <c r="P67" s="52"/>
    </row>
    <row r="68" spans="1:16" ht="23.45" customHeight="1" x14ac:dyDescent="0.2">
      <c r="A68" s="203"/>
      <c r="B68" s="299"/>
      <c r="C68" s="31"/>
      <c r="D68" s="674"/>
      <c r="E68" s="675"/>
      <c r="F68" s="675"/>
      <c r="G68" s="675"/>
      <c r="H68" s="675"/>
      <c r="I68" s="675"/>
      <c r="J68" s="675"/>
      <c r="K68" s="675"/>
      <c r="L68" s="676"/>
      <c r="M68" s="32"/>
      <c r="N68" s="134"/>
      <c r="O68" s="192" t="str">
        <f t="shared" si="1"/>
        <v/>
      </c>
      <c r="P68" s="52"/>
    </row>
    <row r="69" spans="1:16" ht="23.45" customHeight="1" x14ac:dyDescent="0.2">
      <c r="A69" s="203"/>
      <c r="B69" s="299"/>
      <c r="C69" s="31"/>
      <c r="D69" s="674"/>
      <c r="E69" s="675"/>
      <c r="F69" s="675"/>
      <c r="G69" s="675"/>
      <c r="H69" s="675"/>
      <c r="I69" s="675"/>
      <c r="J69" s="675"/>
      <c r="K69" s="675"/>
      <c r="L69" s="676"/>
      <c r="M69" s="32"/>
      <c r="N69" s="134"/>
      <c r="O69" s="192" t="str">
        <f t="shared" si="1"/>
        <v/>
      </c>
      <c r="P69" s="52"/>
    </row>
    <row r="70" spans="1:16" ht="23.45" customHeight="1" x14ac:dyDescent="0.2">
      <c r="A70" s="203"/>
      <c r="B70" s="299"/>
      <c r="C70" s="31"/>
      <c r="D70" s="674"/>
      <c r="E70" s="675"/>
      <c r="F70" s="675"/>
      <c r="G70" s="675"/>
      <c r="H70" s="675"/>
      <c r="I70" s="675"/>
      <c r="J70" s="675"/>
      <c r="K70" s="675"/>
      <c r="L70" s="676"/>
      <c r="M70" s="32"/>
      <c r="N70" s="134"/>
      <c r="O70" s="192" t="str">
        <f t="shared" si="1"/>
        <v/>
      </c>
      <c r="P70" s="52"/>
    </row>
    <row r="71" spans="1:16" ht="23.45" customHeight="1" x14ac:dyDescent="0.2">
      <c r="A71" s="203"/>
      <c r="B71" s="299"/>
      <c r="C71" s="31"/>
      <c r="D71" s="674"/>
      <c r="E71" s="675"/>
      <c r="F71" s="675"/>
      <c r="G71" s="675"/>
      <c r="H71" s="675"/>
      <c r="I71" s="675"/>
      <c r="J71" s="675"/>
      <c r="K71" s="675"/>
      <c r="L71" s="676"/>
      <c r="M71" s="32"/>
      <c r="N71" s="134"/>
      <c r="O71" s="192" t="str">
        <f t="shared" si="1"/>
        <v/>
      </c>
      <c r="P71" s="52"/>
    </row>
    <row r="72" spans="1:16" ht="23.45" customHeight="1" x14ac:dyDescent="0.2">
      <c r="A72" s="203"/>
      <c r="B72" s="299"/>
      <c r="C72" s="31"/>
      <c r="D72" s="674"/>
      <c r="E72" s="675"/>
      <c r="F72" s="675"/>
      <c r="G72" s="675"/>
      <c r="H72" s="675"/>
      <c r="I72" s="675"/>
      <c r="J72" s="675"/>
      <c r="K72" s="675"/>
      <c r="L72" s="676"/>
      <c r="M72" s="32"/>
      <c r="N72" s="134"/>
      <c r="O72" s="192" t="str">
        <f t="shared" si="1"/>
        <v/>
      </c>
      <c r="P72" s="52"/>
    </row>
    <row r="73" spans="1:16" ht="23.45" customHeight="1" x14ac:dyDescent="0.2">
      <c r="A73" s="203"/>
      <c r="B73" s="299"/>
      <c r="C73" s="31"/>
      <c r="D73" s="674"/>
      <c r="E73" s="675"/>
      <c r="F73" s="675"/>
      <c r="G73" s="675"/>
      <c r="H73" s="675"/>
      <c r="I73" s="675"/>
      <c r="J73" s="675"/>
      <c r="K73" s="675"/>
      <c r="L73" s="676"/>
      <c r="M73" s="32"/>
      <c r="N73" s="134"/>
      <c r="O73" s="192" t="str">
        <f t="shared" si="1"/>
        <v/>
      </c>
      <c r="P73" s="52"/>
    </row>
    <row r="74" spans="1:16" ht="23.45" customHeight="1" x14ac:dyDescent="0.2">
      <c r="A74" s="203"/>
      <c r="B74" s="299"/>
      <c r="C74" s="31"/>
      <c r="D74" s="674"/>
      <c r="E74" s="675"/>
      <c r="F74" s="675"/>
      <c r="G74" s="675"/>
      <c r="H74" s="675"/>
      <c r="I74" s="675"/>
      <c r="J74" s="675"/>
      <c r="K74" s="675"/>
      <c r="L74" s="676"/>
      <c r="M74" s="32"/>
      <c r="N74" s="134"/>
      <c r="O74" s="192" t="str">
        <f t="shared" si="1"/>
        <v/>
      </c>
      <c r="P74" s="52"/>
    </row>
    <row r="75" spans="1:16" ht="23.45" customHeight="1" x14ac:dyDescent="0.2">
      <c r="A75" s="203"/>
      <c r="B75" s="299"/>
      <c r="C75" s="31"/>
      <c r="D75" s="674"/>
      <c r="E75" s="675"/>
      <c r="F75" s="675"/>
      <c r="G75" s="675"/>
      <c r="H75" s="675"/>
      <c r="I75" s="675"/>
      <c r="J75" s="675"/>
      <c r="K75" s="675"/>
      <c r="L75" s="676"/>
      <c r="M75" s="32"/>
      <c r="N75" s="134"/>
      <c r="O75" s="192" t="str">
        <f t="shared" si="1"/>
        <v/>
      </c>
      <c r="P75" s="52"/>
    </row>
    <row r="76" spans="1:16" ht="23.45" customHeight="1" x14ac:dyDescent="0.2">
      <c r="A76" s="203"/>
      <c r="B76" s="299"/>
      <c r="C76" s="31"/>
      <c r="D76" s="674"/>
      <c r="E76" s="675"/>
      <c r="F76" s="675"/>
      <c r="G76" s="675"/>
      <c r="H76" s="675"/>
      <c r="I76" s="675"/>
      <c r="J76" s="675"/>
      <c r="K76" s="675"/>
      <c r="L76" s="676"/>
      <c r="M76" s="32"/>
      <c r="N76" s="134"/>
      <c r="O76" s="192" t="str">
        <f t="shared" si="1"/>
        <v/>
      </c>
      <c r="P76" s="52"/>
    </row>
    <row r="77" spans="1:16" ht="23.45" customHeight="1" x14ac:dyDescent="0.2">
      <c r="A77" s="203"/>
      <c r="B77" s="299"/>
      <c r="C77" s="31"/>
      <c r="D77" s="674"/>
      <c r="E77" s="675"/>
      <c r="F77" s="675"/>
      <c r="G77" s="675"/>
      <c r="H77" s="675"/>
      <c r="I77" s="675"/>
      <c r="J77" s="675"/>
      <c r="K77" s="675"/>
      <c r="L77" s="676"/>
      <c r="M77" s="32"/>
      <c r="N77" s="134"/>
      <c r="O77" s="192" t="str">
        <f t="shared" si="1"/>
        <v/>
      </c>
      <c r="P77" s="52"/>
    </row>
    <row r="78" spans="1:16" ht="23.45" customHeight="1" x14ac:dyDescent="0.2">
      <c r="A78" s="203"/>
      <c r="B78" s="299"/>
      <c r="C78" s="31"/>
      <c r="D78" s="674"/>
      <c r="E78" s="675"/>
      <c r="F78" s="675"/>
      <c r="G78" s="675"/>
      <c r="H78" s="675"/>
      <c r="I78" s="675"/>
      <c r="J78" s="675"/>
      <c r="K78" s="675"/>
      <c r="L78" s="676"/>
      <c r="M78" s="32"/>
      <c r="N78" s="134"/>
      <c r="O78" s="192" t="str">
        <f t="shared" si="1"/>
        <v/>
      </c>
      <c r="P78" s="52"/>
    </row>
    <row r="79" spans="1:16" ht="23.45" customHeight="1" x14ac:dyDescent="0.2">
      <c r="A79" s="203"/>
      <c r="B79" s="299"/>
      <c r="C79" s="31"/>
      <c r="D79" s="674"/>
      <c r="E79" s="675"/>
      <c r="F79" s="675"/>
      <c r="G79" s="675"/>
      <c r="H79" s="675"/>
      <c r="I79" s="675"/>
      <c r="J79" s="675"/>
      <c r="K79" s="675"/>
      <c r="L79" s="676"/>
      <c r="M79" s="32"/>
      <c r="N79" s="134"/>
      <c r="O79" s="192" t="str">
        <f t="shared" si="1"/>
        <v/>
      </c>
      <c r="P79" s="52"/>
    </row>
    <row r="80" spans="1:16" ht="23.45" customHeight="1" x14ac:dyDescent="0.2">
      <c r="A80" s="203"/>
      <c r="B80" s="299"/>
      <c r="C80" s="31"/>
      <c r="D80" s="674"/>
      <c r="E80" s="675"/>
      <c r="F80" s="675"/>
      <c r="G80" s="675"/>
      <c r="H80" s="675"/>
      <c r="I80" s="675"/>
      <c r="J80" s="675"/>
      <c r="K80" s="675"/>
      <c r="L80" s="676"/>
      <c r="M80" s="32"/>
      <c r="N80" s="134"/>
      <c r="O80" s="192" t="str">
        <f t="shared" si="1"/>
        <v/>
      </c>
      <c r="P80" s="52"/>
    </row>
    <row r="81" spans="1:16" ht="23.45" customHeight="1" x14ac:dyDescent="0.2">
      <c r="A81" s="203"/>
      <c r="B81" s="299"/>
      <c r="C81" s="31"/>
      <c r="D81" s="674"/>
      <c r="E81" s="675"/>
      <c r="F81" s="675"/>
      <c r="G81" s="675"/>
      <c r="H81" s="675"/>
      <c r="I81" s="675"/>
      <c r="J81" s="675"/>
      <c r="K81" s="675"/>
      <c r="L81" s="676"/>
      <c r="M81" s="32"/>
      <c r="N81" s="134"/>
      <c r="O81" s="192" t="str">
        <f t="shared" si="1"/>
        <v/>
      </c>
      <c r="P81" s="52"/>
    </row>
    <row r="82" spans="1:16" ht="23.45" customHeight="1" x14ac:dyDescent="0.2">
      <c r="A82" s="203"/>
      <c r="B82" s="299"/>
      <c r="C82" s="31"/>
      <c r="D82" s="674"/>
      <c r="E82" s="675"/>
      <c r="F82" s="675"/>
      <c r="G82" s="675"/>
      <c r="H82" s="675"/>
      <c r="I82" s="675"/>
      <c r="J82" s="675"/>
      <c r="K82" s="675"/>
      <c r="L82" s="676"/>
      <c r="M82" s="32"/>
      <c r="N82" s="134"/>
      <c r="O82" s="192" t="str">
        <f t="shared" si="1"/>
        <v/>
      </c>
      <c r="P82" s="52"/>
    </row>
    <row r="83" spans="1:16" ht="23.45" customHeight="1" x14ac:dyDescent="0.2">
      <c r="A83" s="203"/>
      <c r="B83" s="299"/>
      <c r="C83" s="31"/>
      <c r="D83" s="674"/>
      <c r="E83" s="675"/>
      <c r="F83" s="675"/>
      <c r="G83" s="675"/>
      <c r="H83" s="675"/>
      <c r="I83" s="675"/>
      <c r="J83" s="675"/>
      <c r="K83" s="675"/>
      <c r="L83" s="676"/>
      <c r="M83" s="32"/>
      <c r="N83" s="134"/>
      <c r="O83" s="192" t="str">
        <f t="shared" si="1"/>
        <v/>
      </c>
      <c r="P83" s="52"/>
    </row>
    <row r="84" spans="1:16" ht="23.45" customHeight="1" x14ac:dyDescent="0.2">
      <c r="A84" s="203"/>
      <c r="B84" s="299"/>
      <c r="C84" s="31"/>
      <c r="D84" s="674"/>
      <c r="E84" s="675"/>
      <c r="F84" s="675"/>
      <c r="G84" s="675"/>
      <c r="H84" s="675"/>
      <c r="I84" s="675"/>
      <c r="J84" s="675"/>
      <c r="K84" s="675"/>
      <c r="L84" s="676"/>
      <c r="M84" s="32"/>
      <c r="N84" s="134"/>
      <c r="O84" s="192" t="str">
        <f t="shared" si="1"/>
        <v/>
      </c>
      <c r="P84" s="52"/>
    </row>
    <row r="85" spans="1:16" ht="23.45" customHeight="1" x14ac:dyDescent="0.2">
      <c r="A85" s="203"/>
      <c r="B85" s="299"/>
      <c r="C85" s="31"/>
      <c r="D85" s="674"/>
      <c r="E85" s="675"/>
      <c r="F85" s="675"/>
      <c r="G85" s="675"/>
      <c r="H85" s="675"/>
      <c r="I85" s="675"/>
      <c r="J85" s="675"/>
      <c r="K85" s="675"/>
      <c r="L85" s="676"/>
      <c r="M85" s="32"/>
      <c r="N85" s="134"/>
      <c r="O85" s="192" t="str">
        <f t="shared" si="1"/>
        <v/>
      </c>
      <c r="P85" s="52"/>
    </row>
    <row r="86" spans="1:16" ht="23.45" customHeight="1" x14ac:dyDescent="0.2">
      <c r="A86" s="203"/>
      <c r="B86" s="299"/>
      <c r="C86" s="31"/>
      <c r="D86" s="674"/>
      <c r="E86" s="675"/>
      <c r="F86" s="675"/>
      <c r="G86" s="675"/>
      <c r="H86" s="675"/>
      <c r="I86" s="675"/>
      <c r="J86" s="675"/>
      <c r="K86" s="675"/>
      <c r="L86" s="676"/>
      <c r="M86" s="32"/>
      <c r="N86" s="134"/>
      <c r="O86" s="192" t="str">
        <f t="shared" si="1"/>
        <v/>
      </c>
      <c r="P86" s="52"/>
    </row>
    <row r="87" spans="1:16" ht="23.45" customHeight="1" x14ac:dyDescent="0.2">
      <c r="A87" s="203"/>
      <c r="B87" s="299"/>
      <c r="C87" s="31"/>
      <c r="D87" s="674"/>
      <c r="E87" s="675"/>
      <c r="F87" s="675"/>
      <c r="G87" s="675"/>
      <c r="H87" s="675"/>
      <c r="I87" s="675"/>
      <c r="J87" s="675"/>
      <c r="K87" s="675"/>
      <c r="L87" s="676"/>
      <c r="M87" s="32"/>
      <c r="N87" s="134"/>
      <c r="O87" s="192" t="str">
        <f t="shared" si="1"/>
        <v/>
      </c>
      <c r="P87" s="52"/>
    </row>
    <row r="88" spans="1:16" ht="23.45" customHeight="1" x14ac:dyDescent="0.2">
      <c r="A88" s="203"/>
      <c r="B88" s="299"/>
      <c r="C88" s="31"/>
      <c r="D88" s="674"/>
      <c r="E88" s="675"/>
      <c r="F88" s="675"/>
      <c r="G88" s="675"/>
      <c r="H88" s="675"/>
      <c r="I88" s="675"/>
      <c r="J88" s="675"/>
      <c r="K88" s="675"/>
      <c r="L88" s="676"/>
      <c r="M88" s="32"/>
      <c r="N88" s="134"/>
      <c r="O88" s="192" t="str">
        <f t="shared" si="1"/>
        <v/>
      </c>
      <c r="P88" s="52"/>
    </row>
    <row r="89" spans="1:16" ht="23.45" customHeight="1" x14ac:dyDescent="0.2">
      <c r="A89" s="203"/>
      <c r="B89" s="299"/>
      <c r="C89" s="31"/>
      <c r="D89" s="674"/>
      <c r="E89" s="675"/>
      <c r="F89" s="675"/>
      <c r="G89" s="675"/>
      <c r="H89" s="675"/>
      <c r="I89" s="675"/>
      <c r="J89" s="675"/>
      <c r="K89" s="675"/>
      <c r="L89" s="676"/>
      <c r="M89" s="32"/>
      <c r="N89" s="134"/>
      <c r="O89" s="192" t="str">
        <f t="shared" si="1"/>
        <v/>
      </c>
      <c r="P89" s="52"/>
    </row>
    <row r="90" spans="1:16" ht="23.45" customHeight="1" x14ac:dyDescent="0.2">
      <c r="A90" s="203"/>
      <c r="B90" s="299"/>
      <c r="C90" s="31"/>
      <c r="D90" s="674"/>
      <c r="E90" s="675"/>
      <c r="F90" s="675"/>
      <c r="G90" s="675"/>
      <c r="H90" s="675"/>
      <c r="I90" s="675"/>
      <c r="J90" s="675"/>
      <c r="K90" s="675"/>
      <c r="L90" s="676"/>
      <c r="M90" s="32"/>
      <c r="N90" s="134"/>
      <c r="O90" s="192" t="str">
        <f t="shared" si="1"/>
        <v/>
      </c>
      <c r="P90" s="52"/>
    </row>
    <row r="91" spans="1:16" ht="23.45" customHeight="1" x14ac:dyDescent="0.2">
      <c r="A91" s="203"/>
      <c r="B91" s="299"/>
      <c r="C91" s="31"/>
      <c r="D91" s="674"/>
      <c r="E91" s="675"/>
      <c r="F91" s="675"/>
      <c r="G91" s="675"/>
      <c r="H91" s="675"/>
      <c r="I91" s="675"/>
      <c r="J91" s="675"/>
      <c r="K91" s="675"/>
      <c r="L91" s="676"/>
      <c r="M91" s="32"/>
      <c r="N91" s="134"/>
      <c r="O91" s="192" t="str">
        <f t="shared" si="1"/>
        <v/>
      </c>
      <c r="P91" s="52"/>
    </row>
    <row r="92" spans="1:16" ht="23.45" customHeight="1" x14ac:dyDescent="0.2">
      <c r="A92" s="203"/>
      <c r="B92" s="299"/>
      <c r="C92" s="31"/>
      <c r="D92" s="674"/>
      <c r="E92" s="675"/>
      <c r="F92" s="675"/>
      <c r="G92" s="675"/>
      <c r="H92" s="675"/>
      <c r="I92" s="675"/>
      <c r="J92" s="675"/>
      <c r="K92" s="675"/>
      <c r="L92" s="676"/>
      <c r="M92" s="32"/>
      <c r="N92" s="134"/>
      <c r="O92" s="192" t="str">
        <f t="shared" si="1"/>
        <v/>
      </c>
      <c r="P92" s="52"/>
    </row>
    <row r="93" spans="1:16" ht="23.45" customHeight="1" x14ac:dyDescent="0.2">
      <c r="A93" s="203"/>
      <c r="B93" s="299"/>
      <c r="C93" s="31"/>
      <c r="D93" s="674"/>
      <c r="E93" s="675"/>
      <c r="F93" s="675"/>
      <c r="G93" s="675"/>
      <c r="H93" s="675"/>
      <c r="I93" s="675"/>
      <c r="J93" s="675"/>
      <c r="K93" s="675"/>
      <c r="L93" s="676"/>
      <c r="M93" s="32"/>
      <c r="N93" s="134"/>
      <c r="O93" s="192" t="str">
        <f t="shared" ref="O93:O111" si="2">IF(C93=0,"",C93*N93)</f>
        <v/>
      </c>
      <c r="P93" s="52"/>
    </row>
    <row r="94" spans="1:16" ht="23.45" customHeight="1" x14ac:dyDescent="0.2">
      <c r="A94" s="203"/>
      <c r="B94" s="299"/>
      <c r="C94" s="31"/>
      <c r="D94" s="674"/>
      <c r="E94" s="675"/>
      <c r="F94" s="675"/>
      <c r="G94" s="675"/>
      <c r="H94" s="675"/>
      <c r="I94" s="675"/>
      <c r="J94" s="675"/>
      <c r="K94" s="675"/>
      <c r="L94" s="676"/>
      <c r="M94" s="32"/>
      <c r="N94" s="134"/>
      <c r="O94" s="192" t="str">
        <f t="shared" si="2"/>
        <v/>
      </c>
      <c r="P94" s="52"/>
    </row>
    <row r="95" spans="1:16" ht="23.45" customHeight="1" x14ac:dyDescent="0.2">
      <c r="A95" s="203"/>
      <c r="B95" s="299"/>
      <c r="C95" s="31"/>
      <c r="D95" s="674"/>
      <c r="E95" s="675"/>
      <c r="F95" s="675"/>
      <c r="G95" s="675"/>
      <c r="H95" s="675"/>
      <c r="I95" s="675"/>
      <c r="J95" s="675"/>
      <c r="K95" s="675"/>
      <c r="L95" s="676"/>
      <c r="M95" s="32"/>
      <c r="N95" s="134"/>
      <c r="O95" s="192" t="str">
        <f t="shared" si="2"/>
        <v/>
      </c>
      <c r="P95" s="52"/>
    </row>
    <row r="96" spans="1:16" ht="23.45" customHeight="1" x14ac:dyDescent="0.2">
      <c r="A96" s="203"/>
      <c r="B96" s="299"/>
      <c r="C96" s="31"/>
      <c r="D96" s="674"/>
      <c r="E96" s="675"/>
      <c r="F96" s="675"/>
      <c r="G96" s="675"/>
      <c r="H96" s="675"/>
      <c r="I96" s="675"/>
      <c r="J96" s="675"/>
      <c r="K96" s="675"/>
      <c r="L96" s="676"/>
      <c r="M96" s="32"/>
      <c r="N96" s="134"/>
      <c r="O96" s="192" t="str">
        <f t="shared" si="2"/>
        <v/>
      </c>
      <c r="P96" s="52"/>
    </row>
    <row r="97" spans="1:16" ht="23.45" customHeight="1" x14ac:dyDescent="0.2">
      <c r="A97" s="203"/>
      <c r="B97" s="299"/>
      <c r="C97" s="31"/>
      <c r="D97" s="674"/>
      <c r="E97" s="675"/>
      <c r="F97" s="675"/>
      <c r="G97" s="675"/>
      <c r="H97" s="675"/>
      <c r="I97" s="675"/>
      <c r="J97" s="675"/>
      <c r="K97" s="675"/>
      <c r="L97" s="676"/>
      <c r="M97" s="32"/>
      <c r="N97" s="134"/>
      <c r="O97" s="192" t="str">
        <f t="shared" si="2"/>
        <v/>
      </c>
      <c r="P97" s="52"/>
    </row>
    <row r="98" spans="1:16" ht="23.45" customHeight="1" x14ac:dyDescent="0.2">
      <c r="A98" s="203"/>
      <c r="B98" s="299"/>
      <c r="C98" s="31"/>
      <c r="D98" s="674"/>
      <c r="E98" s="675"/>
      <c r="F98" s="675"/>
      <c r="G98" s="675"/>
      <c r="H98" s="675"/>
      <c r="I98" s="675"/>
      <c r="J98" s="675"/>
      <c r="K98" s="675"/>
      <c r="L98" s="676"/>
      <c r="M98" s="32"/>
      <c r="N98" s="134"/>
      <c r="O98" s="192" t="str">
        <f t="shared" si="2"/>
        <v/>
      </c>
      <c r="P98" s="52"/>
    </row>
    <row r="99" spans="1:16" ht="23.45" customHeight="1" x14ac:dyDescent="0.2">
      <c r="A99" s="203"/>
      <c r="B99" s="299"/>
      <c r="C99" s="31"/>
      <c r="D99" s="674"/>
      <c r="E99" s="675"/>
      <c r="F99" s="675"/>
      <c r="G99" s="675"/>
      <c r="H99" s="675"/>
      <c r="I99" s="675"/>
      <c r="J99" s="675"/>
      <c r="K99" s="675"/>
      <c r="L99" s="676"/>
      <c r="M99" s="32"/>
      <c r="N99" s="134"/>
      <c r="O99" s="192" t="str">
        <f t="shared" si="2"/>
        <v/>
      </c>
      <c r="P99" s="52"/>
    </row>
    <row r="100" spans="1:16" ht="23.45" customHeight="1" x14ac:dyDescent="0.2">
      <c r="A100" s="203"/>
      <c r="B100" s="299"/>
      <c r="C100" s="31"/>
      <c r="D100" s="674"/>
      <c r="E100" s="675"/>
      <c r="F100" s="675"/>
      <c r="G100" s="675"/>
      <c r="H100" s="675"/>
      <c r="I100" s="675"/>
      <c r="J100" s="675"/>
      <c r="K100" s="675"/>
      <c r="L100" s="676"/>
      <c r="M100" s="32"/>
      <c r="N100" s="134"/>
      <c r="O100" s="192" t="str">
        <f t="shared" si="2"/>
        <v/>
      </c>
      <c r="P100" s="52"/>
    </row>
    <row r="101" spans="1:16" ht="23.45" customHeight="1" x14ac:dyDescent="0.2">
      <c r="A101" s="203"/>
      <c r="B101" s="299"/>
      <c r="C101" s="31"/>
      <c r="D101" s="674"/>
      <c r="E101" s="675"/>
      <c r="F101" s="675"/>
      <c r="G101" s="675"/>
      <c r="H101" s="675"/>
      <c r="I101" s="675"/>
      <c r="J101" s="675"/>
      <c r="K101" s="675"/>
      <c r="L101" s="676"/>
      <c r="M101" s="32"/>
      <c r="N101" s="134"/>
      <c r="O101" s="192" t="str">
        <f t="shared" si="2"/>
        <v/>
      </c>
      <c r="P101" s="52"/>
    </row>
    <row r="102" spans="1:16" ht="23.45" customHeight="1" x14ac:dyDescent="0.2">
      <c r="A102" s="203"/>
      <c r="B102" s="299"/>
      <c r="C102" s="31"/>
      <c r="D102" s="674"/>
      <c r="E102" s="675"/>
      <c r="F102" s="675"/>
      <c r="G102" s="675"/>
      <c r="H102" s="675"/>
      <c r="I102" s="675"/>
      <c r="J102" s="675"/>
      <c r="K102" s="675"/>
      <c r="L102" s="676"/>
      <c r="M102" s="32"/>
      <c r="N102" s="134"/>
      <c r="O102" s="192" t="str">
        <f t="shared" si="2"/>
        <v/>
      </c>
      <c r="P102" s="52"/>
    </row>
    <row r="103" spans="1:16" ht="23.45" customHeight="1" x14ac:dyDescent="0.2">
      <c r="A103" s="203"/>
      <c r="B103" s="299"/>
      <c r="C103" s="31"/>
      <c r="D103" s="674"/>
      <c r="E103" s="675"/>
      <c r="F103" s="675"/>
      <c r="G103" s="675"/>
      <c r="H103" s="675"/>
      <c r="I103" s="675"/>
      <c r="J103" s="675"/>
      <c r="K103" s="675"/>
      <c r="L103" s="676"/>
      <c r="M103" s="32"/>
      <c r="N103" s="134"/>
      <c r="O103" s="192" t="str">
        <f t="shared" si="2"/>
        <v/>
      </c>
      <c r="P103" s="52"/>
    </row>
    <row r="104" spans="1:16" ht="23.45" customHeight="1" x14ac:dyDescent="0.2">
      <c r="A104" s="203"/>
      <c r="B104" s="299"/>
      <c r="C104" s="31"/>
      <c r="D104" s="674"/>
      <c r="E104" s="675"/>
      <c r="F104" s="675"/>
      <c r="G104" s="675"/>
      <c r="H104" s="675"/>
      <c r="I104" s="675"/>
      <c r="J104" s="675"/>
      <c r="K104" s="675"/>
      <c r="L104" s="676"/>
      <c r="M104" s="32"/>
      <c r="N104" s="134"/>
      <c r="O104" s="192" t="str">
        <f t="shared" si="2"/>
        <v/>
      </c>
      <c r="P104" s="52"/>
    </row>
    <row r="105" spans="1:16" ht="23.45" customHeight="1" x14ac:dyDescent="0.2">
      <c r="A105" s="203"/>
      <c r="B105" s="299"/>
      <c r="C105" s="31"/>
      <c r="D105" s="674"/>
      <c r="E105" s="675"/>
      <c r="F105" s="675"/>
      <c r="G105" s="675"/>
      <c r="H105" s="675"/>
      <c r="I105" s="675"/>
      <c r="J105" s="675"/>
      <c r="K105" s="675"/>
      <c r="L105" s="676"/>
      <c r="M105" s="32"/>
      <c r="N105" s="134"/>
      <c r="O105" s="192" t="str">
        <f t="shared" si="2"/>
        <v/>
      </c>
      <c r="P105" s="52"/>
    </row>
    <row r="106" spans="1:16" ht="23.45" customHeight="1" x14ac:dyDescent="0.2">
      <c r="A106" s="203"/>
      <c r="B106" s="299"/>
      <c r="C106" s="31"/>
      <c r="D106" s="674"/>
      <c r="E106" s="675"/>
      <c r="F106" s="675"/>
      <c r="G106" s="675"/>
      <c r="H106" s="675"/>
      <c r="I106" s="675"/>
      <c r="J106" s="675"/>
      <c r="K106" s="675"/>
      <c r="L106" s="676"/>
      <c r="M106" s="32"/>
      <c r="N106" s="134"/>
      <c r="O106" s="192" t="str">
        <f t="shared" si="2"/>
        <v/>
      </c>
      <c r="P106" s="52"/>
    </row>
    <row r="107" spans="1:16" ht="23.45" customHeight="1" x14ac:dyDescent="0.2">
      <c r="A107" s="203"/>
      <c r="B107" s="299"/>
      <c r="C107" s="31"/>
      <c r="D107" s="674"/>
      <c r="E107" s="675"/>
      <c r="F107" s="675"/>
      <c r="G107" s="675"/>
      <c r="H107" s="675"/>
      <c r="I107" s="675"/>
      <c r="J107" s="675"/>
      <c r="K107" s="675"/>
      <c r="L107" s="676"/>
      <c r="M107" s="32"/>
      <c r="N107" s="134"/>
      <c r="O107" s="192" t="str">
        <f t="shared" si="2"/>
        <v/>
      </c>
      <c r="P107" s="52"/>
    </row>
    <row r="108" spans="1:16" ht="23.45" customHeight="1" x14ac:dyDescent="0.2">
      <c r="A108" s="203"/>
      <c r="B108" s="299"/>
      <c r="C108" s="31"/>
      <c r="D108" s="674"/>
      <c r="E108" s="675"/>
      <c r="F108" s="675"/>
      <c r="G108" s="675"/>
      <c r="H108" s="675"/>
      <c r="I108" s="675"/>
      <c r="J108" s="675"/>
      <c r="K108" s="675"/>
      <c r="L108" s="676"/>
      <c r="M108" s="32"/>
      <c r="N108" s="134"/>
      <c r="O108" s="192" t="str">
        <f t="shared" si="2"/>
        <v/>
      </c>
      <c r="P108" s="52"/>
    </row>
    <row r="109" spans="1:16" ht="23.45" customHeight="1" x14ac:dyDescent="0.2">
      <c r="A109" s="203"/>
      <c r="B109" s="299"/>
      <c r="C109" s="31"/>
      <c r="D109" s="674"/>
      <c r="E109" s="675"/>
      <c r="F109" s="675"/>
      <c r="G109" s="675"/>
      <c r="H109" s="675"/>
      <c r="I109" s="675"/>
      <c r="J109" s="675"/>
      <c r="K109" s="675"/>
      <c r="L109" s="676"/>
      <c r="M109" s="32"/>
      <c r="N109" s="134"/>
      <c r="O109" s="192" t="str">
        <f t="shared" si="2"/>
        <v/>
      </c>
      <c r="P109" s="52"/>
    </row>
    <row r="110" spans="1:16" ht="23.45" customHeight="1" x14ac:dyDescent="0.2">
      <c r="A110" s="203"/>
      <c r="B110" s="299"/>
      <c r="C110" s="31"/>
      <c r="D110" s="674"/>
      <c r="E110" s="675"/>
      <c r="F110" s="675"/>
      <c r="G110" s="675"/>
      <c r="H110" s="675"/>
      <c r="I110" s="675"/>
      <c r="J110" s="675"/>
      <c r="K110" s="675"/>
      <c r="L110" s="676"/>
      <c r="M110" s="32"/>
      <c r="N110" s="134"/>
      <c r="O110" s="192" t="str">
        <f t="shared" si="2"/>
        <v/>
      </c>
      <c r="P110" s="52"/>
    </row>
    <row r="111" spans="1:16" ht="23.45" customHeight="1" x14ac:dyDescent="0.2">
      <c r="A111" s="203"/>
      <c r="B111" s="299"/>
      <c r="C111" s="31"/>
      <c r="D111" s="674"/>
      <c r="E111" s="675"/>
      <c r="F111" s="675"/>
      <c r="G111" s="675"/>
      <c r="H111" s="675"/>
      <c r="I111" s="675"/>
      <c r="J111" s="675"/>
      <c r="K111" s="675"/>
      <c r="L111" s="676"/>
      <c r="M111" s="32"/>
      <c r="N111" s="134"/>
      <c r="O111" s="192" t="str">
        <f t="shared" si="2"/>
        <v/>
      </c>
      <c r="P111" s="52"/>
    </row>
    <row r="112" spans="1:16" ht="23.45" customHeight="1" x14ac:dyDescent="0.2">
      <c r="A112" s="203"/>
      <c r="B112" s="299"/>
      <c r="C112" s="31"/>
      <c r="D112" s="674"/>
      <c r="E112" s="675"/>
      <c r="F112" s="675"/>
      <c r="G112" s="675"/>
      <c r="H112" s="675"/>
      <c r="I112" s="675"/>
      <c r="J112" s="675"/>
      <c r="K112" s="675"/>
      <c r="L112" s="676"/>
      <c r="M112" s="32"/>
      <c r="N112" s="134"/>
      <c r="O112" s="192" t="str">
        <f t="shared" si="1"/>
        <v/>
      </c>
      <c r="P112" s="52"/>
    </row>
    <row r="113" spans="1:16" s="55" customFormat="1" ht="3.75" customHeight="1" x14ac:dyDescent="0.2">
      <c r="A113" s="338"/>
      <c r="D113" s="147"/>
    </row>
    <row r="114" spans="1:16" s="55" customFormat="1" ht="21.75" customHeight="1" x14ac:dyDescent="0.2">
      <c r="A114" s="338"/>
      <c r="B114" s="671" t="s">
        <v>179</v>
      </c>
      <c r="C114" s="672"/>
      <c r="D114" s="672"/>
      <c r="E114" s="672"/>
      <c r="F114" s="672"/>
      <c r="G114" s="672"/>
      <c r="H114" s="672"/>
      <c r="I114" s="672"/>
      <c r="J114" s="672"/>
      <c r="K114" s="672"/>
      <c r="L114" s="672"/>
      <c r="M114" s="672"/>
      <c r="N114" s="672"/>
      <c r="O114" s="672"/>
      <c r="P114" s="673"/>
    </row>
    <row r="115" spans="1:16" s="55" customFormat="1" ht="21.75" customHeight="1" x14ac:dyDescent="0.2">
      <c r="A115" s="338"/>
      <c r="B115" s="691" t="s">
        <v>178</v>
      </c>
      <c r="C115" s="692"/>
      <c r="D115" s="692"/>
      <c r="E115" s="692"/>
      <c r="F115" s="692"/>
      <c r="G115" s="692"/>
      <c r="H115" s="692"/>
      <c r="I115" s="692"/>
      <c r="J115" s="692"/>
      <c r="K115" s="692"/>
      <c r="L115" s="692"/>
      <c r="M115" s="692"/>
      <c r="N115" s="692"/>
      <c r="O115" s="692"/>
      <c r="P115" s="693"/>
    </row>
    <row r="116" spans="1:16" ht="12" customHeight="1" x14ac:dyDescent="0.2">
      <c r="A116" s="212"/>
      <c r="B116" s="226" t="str">
        <f>B63</f>
        <v>FAPESP,  JUNHO DE 2016</v>
      </c>
      <c r="C116" s="3"/>
      <c r="D116" s="102"/>
      <c r="E116" s="234"/>
      <c r="F116" s="234"/>
      <c r="G116" s="234"/>
      <c r="H116" s="234"/>
      <c r="I116" s="234"/>
      <c r="J116" s="234"/>
      <c r="K116" s="234"/>
      <c r="L116" s="3"/>
      <c r="M116" s="3"/>
      <c r="N116" s="232"/>
      <c r="O116" s="232"/>
      <c r="P116" s="232">
        <v>2</v>
      </c>
    </row>
    <row r="117" spans="1:16" s="607" customFormat="1" ht="12" customHeight="1" x14ac:dyDescent="0.2">
      <c r="A117" s="212"/>
      <c r="B117" s="625"/>
      <c r="C117" s="626"/>
      <c r="D117" s="627"/>
      <c r="E117" s="628"/>
      <c r="F117" s="628"/>
      <c r="G117" s="628"/>
      <c r="H117" s="628"/>
      <c r="I117" s="628"/>
      <c r="J117" s="628"/>
      <c r="K117" s="628"/>
      <c r="L117" s="626"/>
      <c r="M117" s="626"/>
      <c r="N117" s="629"/>
      <c r="O117" s="629"/>
      <c r="P117" s="629"/>
    </row>
    <row r="118" spans="1:16" s="607" customFormat="1" ht="12.75" customHeight="1" x14ac:dyDescent="0.2">
      <c r="A118" s="212"/>
      <c r="B118" s="625"/>
      <c r="C118" s="626"/>
      <c r="D118" s="627"/>
      <c r="E118" s="628"/>
      <c r="F118" s="628"/>
      <c r="G118" s="628"/>
      <c r="H118" s="628"/>
      <c r="I118" s="628"/>
      <c r="J118" s="628"/>
      <c r="K118" s="628"/>
      <c r="L118" s="626"/>
      <c r="M118" s="626"/>
      <c r="N118" s="629"/>
      <c r="O118" s="629"/>
      <c r="P118" s="629"/>
    </row>
    <row r="119" spans="1:16" s="607" customFormat="1" ht="12" customHeight="1" x14ac:dyDescent="0.2">
      <c r="A119" s="212"/>
      <c r="B119" s="625"/>
      <c r="C119" s="626"/>
      <c r="D119" s="627"/>
      <c r="E119" s="628"/>
      <c r="F119" s="628"/>
      <c r="G119" s="628"/>
      <c r="H119" s="628"/>
      <c r="I119" s="628"/>
      <c r="J119" s="628"/>
      <c r="K119" s="628"/>
      <c r="L119" s="626"/>
      <c r="M119" s="626"/>
      <c r="N119" s="629"/>
      <c r="O119" s="629"/>
      <c r="P119" s="629"/>
    </row>
    <row r="120" spans="1:16" s="607" customFormat="1" ht="12" customHeight="1" x14ac:dyDescent="0.2">
      <c r="A120" s="212"/>
      <c r="B120" s="625"/>
      <c r="C120" s="626"/>
      <c r="D120" s="627"/>
      <c r="E120" s="628"/>
      <c r="F120" s="628"/>
      <c r="G120" s="628"/>
      <c r="H120" s="628"/>
      <c r="I120" s="628"/>
      <c r="J120" s="628"/>
      <c r="K120" s="628"/>
      <c r="L120" s="626"/>
      <c r="M120" s="626"/>
      <c r="N120" s="629"/>
      <c r="O120" s="629"/>
      <c r="P120" s="629"/>
    </row>
    <row r="121" spans="1:16" s="607" customFormat="1" ht="12" customHeight="1" x14ac:dyDescent="0.2">
      <c r="A121" s="212"/>
      <c r="B121" s="625"/>
      <c r="C121" s="626"/>
      <c r="D121" s="627"/>
      <c r="E121" s="628"/>
      <c r="F121" s="628"/>
      <c r="G121" s="628"/>
      <c r="H121" s="628"/>
      <c r="I121" s="628"/>
      <c r="J121" s="628"/>
      <c r="K121" s="628"/>
      <c r="L121" s="626"/>
      <c r="M121" s="626"/>
      <c r="N121" s="629"/>
      <c r="O121" s="629"/>
      <c r="P121" s="629"/>
    </row>
    <row r="122" spans="1:16" s="607" customFormat="1" ht="12" customHeight="1" x14ac:dyDescent="0.2">
      <c r="A122" s="212"/>
      <c r="B122" s="625"/>
      <c r="C122" s="626"/>
      <c r="D122" s="627"/>
      <c r="E122" s="628"/>
      <c r="F122" s="628"/>
      <c r="G122" s="628"/>
      <c r="H122" s="628"/>
      <c r="I122" s="628"/>
      <c r="J122" s="628"/>
      <c r="K122" s="628"/>
      <c r="L122" s="626"/>
      <c r="M122" s="626"/>
      <c r="N122" s="629"/>
      <c r="O122" s="629"/>
      <c r="P122" s="629"/>
    </row>
    <row r="123" spans="1:16" s="607" customFormat="1" ht="12" customHeight="1" x14ac:dyDescent="0.2">
      <c r="A123" s="212"/>
      <c r="B123" s="625"/>
      <c r="C123" s="626"/>
      <c r="D123" s="627"/>
      <c r="E123" s="628"/>
      <c r="F123" s="628"/>
      <c r="G123" s="628"/>
      <c r="H123" s="628"/>
      <c r="I123" s="628"/>
      <c r="J123" s="628"/>
      <c r="K123" s="628"/>
      <c r="L123" s="626"/>
      <c r="M123" s="626"/>
      <c r="N123" s="629"/>
      <c r="O123" s="629"/>
      <c r="P123" s="629"/>
    </row>
    <row r="124" spans="1:16" s="607" customFormat="1" ht="12" customHeight="1" x14ac:dyDescent="0.2">
      <c r="A124" s="212"/>
      <c r="B124" s="625"/>
      <c r="C124" s="626"/>
      <c r="D124" s="627"/>
      <c r="E124" s="628"/>
      <c r="F124" s="628"/>
      <c r="G124" s="628"/>
      <c r="H124" s="628"/>
      <c r="I124" s="628"/>
      <c r="J124" s="628"/>
      <c r="K124" s="628"/>
      <c r="L124" s="626"/>
      <c r="M124" s="626"/>
      <c r="N124" s="629"/>
      <c r="O124" s="629"/>
      <c r="P124" s="629"/>
    </row>
    <row r="125" spans="1:16" s="607" customFormat="1" ht="12" customHeight="1" x14ac:dyDescent="0.2">
      <c r="A125" s="212"/>
      <c r="B125" s="625"/>
      <c r="C125" s="626"/>
      <c r="D125" s="627"/>
      <c r="E125" s="628"/>
      <c r="F125" s="628"/>
      <c r="G125" s="628"/>
      <c r="H125" s="628"/>
      <c r="I125" s="628"/>
      <c r="J125" s="628"/>
      <c r="K125" s="628"/>
      <c r="L125" s="626"/>
      <c r="M125" s="626"/>
      <c r="N125" s="629"/>
      <c r="O125" s="629"/>
      <c r="P125" s="629"/>
    </row>
    <row r="126" spans="1:16" s="607" customFormat="1" ht="12" customHeight="1" x14ac:dyDescent="0.2">
      <c r="A126" s="212"/>
      <c r="B126" s="625"/>
      <c r="C126" s="626"/>
      <c r="D126" s="627"/>
      <c r="E126" s="628"/>
      <c r="F126" s="628"/>
      <c r="G126" s="628"/>
      <c r="H126" s="628"/>
      <c r="I126" s="628"/>
      <c r="J126" s="628"/>
      <c r="K126" s="628"/>
      <c r="L126" s="626"/>
      <c r="M126" s="626"/>
      <c r="N126" s="629"/>
      <c r="O126" s="629"/>
      <c r="P126" s="629"/>
    </row>
    <row r="127" spans="1:16" s="607" customFormat="1" ht="12" customHeight="1" x14ac:dyDescent="0.2">
      <c r="A127" s="212"/>
      <c r="B127" s="625"/>
      <c r="C127" s="626"/>
      <c r="D127" s="627"/>
      <c r="E127" s="628"/>
      <c r="F127" s="628"/>
      <c r="G127" s="628"/>
      <c r="H127" s="628"/>
      <c r="I127" s="628"/>
      <c r="J127" s="628"/>
      <c r="K127" s="628"/>
      <c r="L127" s="626"/>
      <c r="M127" s="626"/>
      <c r="N127" s="629"/>
      <c r="O127" s="629"/>
      <c r="P127" s="629"/>
    </row>
    <row r="128" spans="1:16" s="607" customFormat="1" ht="12" customHeight="1" x14ac:dyDescent="0.2">
      <c r="A128" s="212"/>
      <c r="B128" s="625"/>
      <c r="C128" s="626"/>
      <c r="D128" s="627"/>
      <c r="E128" s="628"/>
      <c r="F128" s="628"/>
      <c r="G128" s="628"/>
      <c r="H128" s="628"/>
      <c r="I128" s="628"/>
      <c r="J128" s="628"/>
      <c r="K128" s="628"/>
      <c r="L128" s="626"/>
      <c r="M128" s="626"/>
      <c r="N128" s="629"/>
      <c r="O128" s="629"/>
      <c r="P128" s="629"/>
    </row>
    <row r="129" spans="1:16" s="607" customFormat="1" ht="12" customHeight="1" x14ac:dyDescent="0.2">
      <c r="A129" s="212"/>
      <c r="B129" s="625"/>
      <c r="C129" s="626"/>
      <c r="D129" s="627"/>
      <c r="E129" s="628"/>
      <c r="F129" s="628"/>
      <c r="G129" s="628"/>
      <c r="H129" s="628"/>
      <c r="I129" s="628"/>
      <c r="J129" s="628"/>
      <c r="K129" s="628"/>
      <c r="L129" s="626"/>
      <c r="M129" s="626"/>
      <c r="N129" s="629"/>
      <c r="O129" s="629"/>
      <c r="P129" s="629"/>
    </row>
    <row r="130" spans="1:16" s="607" customFormat="1" ht="12" customHeight="1" x14ac:dyDescent="0.2">
      <c r="A130" s="212"/>
      <c r="B130" s="625"/>
      <c r="C130" s="626"/>
      <c r="D130" s="627"/>
      <c r="E130" s="628"/>
      <c r="F130" s="628"/>
      <c r="G130" s="628"/>
      <c r="H130" s="628"/>
      <c r="I130" s="628"/>
      <c r="J130" s="628"/>
      <c r="K130" s="628"/>
      <c r="L130" s="626"/>
      <c r="M130" s="626"/>
      <c r="N130" s="629"/>
      <c r="O130" s="629"/>
      <c r="P130" s="629"/>
    </row>
    <row r="131" spans="1:16" s="607" customFormat="1" ht="12" customHeight="1" x14ac:dyDescent="0.2">
      <c r="A131" s="212"/>
      <c r="B131" s="625"/>
      <c r="C131" s="626"/>
      <c r="D131" s="627"/>
      <c r="E131" s="628"/>
      <c r="F131" s="628"/>
      <c r="G131" s="628"/>
      <c r="H131" s="628"/>
      <c r="I131" s="628"/>
      <c r="J131" s="628"/>
      <c r="K131" s="628"/>
      <c r="L131" s="626"/>
      <c r="M131" s="626"/>
      <c r="N131" s="629"/>
      <c r="O131" s="629"/>
      <c r="P131" s="629"/>
    </row>
    <row r="132" spans="1:16" s="607" customFormat="1" ht="12" customHeight="1" x14ac:dyDescent="0.2">
      <c r="A132" s="212"/>
      <c r="B132" s="625"/>
      <c r="C132" s="626"/>
      <c r="D132" s="627"/>
      <c r="E132" s="628"/>
      <c r="F132" s="628"/>
      <c r="G132" s="628"/>
      <c r="H132" s="628"/>
      <c r="I132" s="628"/>
      <c r="J132" s="628"/>
      <c r="K132" s="628"/>
      <c r="L132" s="626"/>
      <c r="M132" s="626"/>
      <c r="N132" s="629"/>
      <c r="O132" s="629"/>
      <c r="P132" s="629"/>
    </row>
    <row r="133" spans="1:16" s="607" customFormat="1" ht="12" customHeight="1" x14ac:dyDescent="0.2">
      <c r="A133" s="212"/>
      <c r="B133" s="625"/>
      <c r="C133" s="626"/>
      <c r="D133" s="627"/>
      <c r="E133" s="628"/>
      <c r="F133" s="628"/>
      <c r="G133" s="628"/>
      <c r="H133" s="628"/>
      <c r="I133" s="628"/>
      <c r="J133" s="628"/>
      <c r="K133" s="628"/>
      <c r="L133" s="626"/>
      <c r="M133" s="626"/>
      <c r="N133" s="629"/>
      <c r="O133" s="629"/>
      <c r="P133" s="629"/>
    </row>
    <row r="134" spans="1:16" s="607" customFormat="1" ht="12" customHeight="1" x14ac:dyDescent="0.2">
      <c r="A134" s="212"/>
      <c r="B134" s="625"/>
      <c r="C134" s="626"/>
      <c r="D134" s="627"/>
      <c r="E134" s="628"/>
      <c r="F134" s="628"/>
      <c r="G134" s="628"/>
      <c r="H134" s="628"/>
      <c r="I134" s="628"/>
      <c r="J134" s="628"/>
      <c r="K134" s="628"/>
      <c r="L134" s="626"/>
      <c r="M134" s="626"/>
      <c r="N134" s="629"/>
      <c r="O134" s="629"/>
      <c r="P134" s="629"/>
    </row>
    <row r="135" spans="1:16" s="607" customFormat="1" ht="12" customHeight="1" x14ac:dyDescent="0.2">
      <c r="A135" s="212"/>
      <c r="B135" s="625"/>
      <c r="C135" s="626"/>
      <c r="D135" s="627"/>
      <c r="E135" s="628"/>
      <c r="F135" s="628"/>
      <c r="G135" s="628"/>
      <c r="H135" s="628"/>
      <c r="I135" s="628"/>
      <c r="J135" s="628"/>
      <c r="K135" s="628"/>
      <c r="L135" s="626"/>
      <c r="M135" s="626"/>
      <c r="N135" s="629"/>
      <c r="O135" s="629"/>
      <c r="P135" s="629"/>
    </row>
    <row r="136" spans="1:16" s="607" customFormat="1" ht="12" customHeight="1" x14ac:dyDescent="0.2">
      <c r="A136" s="212"/>
      <c r="B136" s="625"/>
      <c r="C136" s="626"/>
      <c r="D136" s="627"/>
      <c r="E136" s="628"/>
      <c r="F136" s="628"/>
      <c r="G136" s="628"/>
      <c r="H136" s="628"/>
      <c r="I136" s="628"/>
      <c r="J136" s="628"/>
      <c r="K136" s="628"/>
      <c r="L136" s="626"/>
      <c r="M136" s="626"/>
      <c r="N136" s="629"/>
      <c r="O136" s="629"/>
      <c r="P136" s="629"/>
    </row>
    <row r="137" spans="1:16" s="607" customFormat="1" ht="15.75" customHeight="1" x14ac:dyDescent="0.2">
      <c r="A137" s="212"/>
      <c r="B137" s="625"/>
      <c r="C137" s="626"/>
      <c r="D137" s="627"/>
      <c r="E137" s="628"/>
      <c r="F137" s="628"/>
      <c r="G137" s="628"/>
      <c r="H137" s="628"/>
      <c r="I137" s="628"/>
      <c r="J137" s="628"/>
      <c r="K137" s="628"/>
      <c r="L137" s="626"/>
      <c r="M137" s="626"/>
      <c r="N137" s="629"/>
      <c r="O137" s="629"/>
      <c r="P137" s="629"/>
    </row>
    <row r="138" spans="1:16" ht="17.25" customHeight="1" x14ac:dyDescent="0.2">
      <c r="A138" s="212"/>
      <c r="B138" s="208" t="s">
        <v>116</v>
      </c>
      <c r="C138" s="209"/>
      <c r="D138" s="409"/>
      <c r="E138" s="210"/>
      <c r="F138" s="210"/>
      <c r="G138" s="210"/>
      <c r="H138" s="206"/>
      <c r="I138" s="206"/>
      <c r="J138" s="206"/>
      <c r="K138" s="206"/>
      <c r="L138" s="205"/>
      <c r="M138" s="205"/>
      <c r="N138" s="207"/>
      <c r="O138" s="207"/>
      <c r="P138" s="207"/>
    </row>
    <row r="139" spans="1:16" ht="16.5" customHeight="1" x14ac:dyDescent="0.25">
      <c r="A139" s="212"/>
      <c r="B139" s="208" t="s">
        <v>117</v>
      </c>
      <c r="C139" s="209"/>
      <c r="D139" s="409"/>
      <c r="E139" s="210"/>
      <c r="F139" s="210"/>
      <c r="G139" s="210"/>
      <c r="H139" s="206"/>
      <c r="I139" s="206"/>
      <c r="J139" s="206"/>
      <c r="K139" s="206"/>
      <c r="L139" s="205"/>
      <c r="M139" s="205"/>
      <c r="N139" s="207"/>
      <c r="O139" s="207"/>
      <c r="P139" s="207"/>
    </row>
    <row r="140" spans="1:16" ht="12" customHeight="1" x14ac:dyDescent="0.2">
      <c r="A140" s="212"/>
      <c r="B140" s="204"/>
      <c r="C140" s="205"/>
      <c r="D140" s="408"/>
      <c r="E140" s="206"/>
      <c r="F140" s="206"/>
      <c r="G140" s="206"/>
      <c r="H140" s="206"/>
      <c r="I140" s="206"/>
      <c r="J140" s="206"/>
      <c r="K140" s="206"/>
      <c r="L140" s="205"/>
      <c r="M140" s="205"/>
      <c r="N140" s="207"/>
      <c r="O140" s="207"/>
      <c r="P140" s="207"/>
    </row>
    <row r="141" spans="1:16" ht="15" x14ac:dyDescent="0.2">
      <c r="A141" s="212"/>
      <c r="B141" s="120"/>
      <c r="C141" s="3"/>
      <c r="D141" s="102"/>
      <c r="E141" s="25"/>
      <c r="F141" s="25"/>
      <c r="G141" s="25"/>
      <c r="H141" s="25"/>
      <c r="I141" s="25"/>
      <c r="J141" s="25"/>
      <c r="K141" s="25"/>
      <c r="L141" s="3"/>
      <c r="M141" s="3"/>
      <c r="N141" s="54"/>
      <c r="O141" s="54"/>
      <c r="P141" s="54"/>
    </row>
    <row r="142" spans="1:16" ht="16.5" customHeight="1" x14ac:dyDescent="0.2">
      <c r="B142" s="680" t="s">
        <v>128</v>
      </c>
      <c r="C142" s="680"/>
      <c r="D142" s="680"/>
      <c r="E142" s="680"/>
      <c r="F142" s="680"/>
      <c r="G142" s="680"/>
      <c r="H142" s="680"/>
      <c r="I142" s="680"/>
      <c r="J142" s="680"/>
      <c r="K142" s="680"/>
      <c r="L142" s="680"/>
      <c r="M142" s="680"/>
      <c r="N142" s="680"/>
      <c r="O142" s="680"/>
      <c r="P142" s="25"/>
    </row>
    <row r="143" spans="1:16" ht="12.75" customHeight="1" x14ac:dyDescent="0.2">
      <c r="B143" s="680" t="s">
        <v>9</v>
      </c>
      <c r="C143" s="680"/>
      <c r="D143" s="680"/>
      <c r="E143" s="680"/>
      <c r="F143" s="680"/>
      <c r="G143" s="680"/>
      <c r="H143" s="680"/>
      <c r="I143" s="680"/>
      <c r="J143" s="680"/>
      <c r="K143" s="680"/>
      <c r="L143" s="680"/>
      <c r="M143" s="680"/>
      <c r="N143" s="680"/>
      <c r="O143" s="680"/>
      <c r="P143" s="25"/>
    </row>
    <row r="144" spans="1:16" ht="12.75" customHeight="1" x14ac:dyDescent="0.2">
      <c r="B144" s="47"/>
      <c r="C144" s="47"/>
      <c r="D144" s="2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25"/>
    </row>
    <row r="145" spans="1:250" ht="20.25" customHeight="1" x14ac:dyDescent="0.2">
      <c r="B145" s="677" t="s">
        <v>10</v>
      </c>
      <c r="C145" s="678"/>
      <c r="D145" s="678"/>
      <c r="E145" s="678"/>
      <c r="F145" s="678"/>
      <c r="G145" s="678"/>
      <c r="H145" s="678"/>
      <c r="I145" s="678"/>
      <c r="J145" s="678"/>
      <c r="K145" s="678"/>
      <c r="L145" s="678"/>
      <c r="M145" s="678"/>
      <c r="N145" s="678"/>
      <c r="O145" s="678"/>
      <c r="P145" s="679"/>
    </row>
    <row r="146" spans="1:250" ht="7.5" customHeight="1" x14ac:dyDescent="0.2">
      <c r="B146" s="129"/>
      <c r="C146" s="129"/>
      <c r="D146" s="64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25"/>
    </row>
    <row r="147" spans="1:250" ht="14.25" customHeight="1" x14ac:dyDescent="0.25">
      <c r="B147" s="48" t="s">
        <v>11</v>
      </c>
      <c r="C147" s="646"/>
      <c r="D147" s="102"/>
      <c r="E147" s="646"/>
      <c r="F147" s="646"/>
      <c r="G147" s="646"/>
      <c r="H147" s="646"/>
      <c r="I147" s="646"/>
      <c r="J147" s="646"/>
      <c r="K147" s="646"/>
      <c r="L147" s="646"/>
      <c r="M147" s="646"/>
      <c r="N147" s="646"/>
      <c r="O147" s="325"/>
      <c r="P147" s="3"/>
      <c r="Q147" s="652"/>
      <c r="R147" s="652"/>
      <c r="S147" s="652"/>
      <c r="T147" s="652"/>
      <c r="U147" s="652"/>
      <c r="V147" s="652"/>
      <c r="W147" s="652"/>
      <c r="X147" s="652"/>
      <c r="Y147" s="652"/>
      <c r="Z147" s="652"/>
      <c r="AA147" s="652"/>
      <c r="AB147" s="652"/>
      <c r="AC147" s="652"/>
      <c r="AD147" s="652"/>
      <c r="AE147" s="652"/>
      <c r="AF147" s="652"/>
      <c r="AG147" s="652"/>
      <c r="AH147" s="652"/>
      <c r="AI147" s="652"/>
      <c r="AJ147" s="652"/>
      <c r="AK147" s="652"/>
      <c r="AL147" s="652"/>
      <c r="AM147" s="652"/>
      <c r="AN147" s="652"/>
      <c r="AO147" s="652"/>
      <c r="AP147" s="652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</row>
    <row r="148" spans="1:250" ht="14.25" customHeight="1" x14ac:dyDescent="0.25">
      <c r="B148" s="48" t="s">
        <v>124</v>
      </c>
      <c r="C148" s="646"/>
      <c r="D148" s="102"/>
      <c r="E148" s="646"/>
      <c r="F148" s="646"/>
      <c r="G148" s="646"/>
      <c r="H148" s="646"/>
      <c r="I148" s="646"/>
      <c r="J148" s="646"/>
      <c r="K148" s="646"/>
      <c r="L148" s="646"/>
      <c r="M148" s="646"/>
      <c r="N148" s="646"/>
      <c r="O148" s="325"/>
      <c r="P148" s="3"/>
      <c r="Q148" s="652"/>
      <c r="R148" s="652"/>
      <c r="S148" s="652"/>
      <c r="T148" s="652"/>
      <c r="U148" s="652"/>
      <c r="V148" s="652"/>
      <c r="W148" s="652"/>
      <c r="X148" s="652"/>
      <c r="Y148" s="652"/>
      <c r="Z148" s="652"/>
      <c r="AA148" s="652"/>
      <c r="AB148" s="652"/>
      <c r="AC148" s="652"/>
      <c r="AD148" s="652"/>
      <c r="AE148" s="652"/>
      <c r="AF148" s="652"/>
      <c r="AG148" s="652"/>
      <c r="AH148" s="652"/>
      <c r="AI148" s="652"/>
      <c r="AJ148" s="652"/>
      <c r="AK148" s="652"/>
      <c r="AL148" s="652"/>
      <c r="AM148" s="652"/>
      <c r="AN148" s="652"/>
      <c r="AO148" s="652"/>
      <c r="AP148" s="652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</row>
    <row r="149" spans="1:250" ht="14.25" customHeight="1" x14ac:dyDescent="0.25">
      <c r="B149" s="48" t="s">
        <v>189</v>
      </c>
      <c r="C149" s="646"/>
      <c r="D149" s="102"/>
      <c r="E149" s="646"/>
      <c r="F149" s="646"/>
      <c r="G149" s="646"/>
      <c r="H149" s="646"/>
      <c r="I149" s="646"/>
      <c r="J149" s="646"/>
      <c r="K149" s="646"/>
      <c r="L149" s="646"/>
      <c r="M149" s="646"/>
      <c r="N149" s="646"/>
      <c r="O149" s="325"/>
      <c r="P149" s="3"/>
      <c r="Q149" s="652"/>
      <c r="R149" s="652"/>
      <c r="S149" s="652"/>
      <c r="T149" s="652"/>
      <c r="U149" s="652"/>
      <c r="V149" s="652"/>
      <c r="W149" s="652"/>
      <c r="X149" s="652"/>
      <c r="Y149" s="652"/>
      <c r="Z149" s="652"/>
      <c r="AA149" s="652"/>
      <c r="AB149" s="652"/>
      <c r="AC149" s="652"/>
      <c r="AD149" s="652"/>
      <c r="AE149" s="652"/>
      <c r="AF149" s="652"/>
      <c r="AG149" s="652"/>
      <c r="AH149" s="652"/>
      <c r="AI149" s="652"/>
      <c r="AJ149" s="652"/>
      <c r="AK149" s="652"/>
      <c r="AL149" s="652"/>
      <c r="AM149" s="652"/>
      <c r="AN149" s="652"/>
      <c r="AO149" s="652"/>
      <c r="AP149" s="652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</row>
    <row r="150" spans="1:250" ht="14.25" customHeight="1" x14ac:dyDescent="0.2">
      <c r="B150" s="49" t="s">
        <v>12</v>
      </c>
      <c r="C150" s="646"/>
      <c r="D150" s="102"/>
      <c r="E150" s="646"/>
      <c r="F150" s="646"/>
      <c r="G150" s="646"/>
      <c r="H150" s="646"/>
      <c r="I150" s="646"/>
      <c r="J150" s="646"/>
      <c r="K150" s="646"/>
      <c r="L150" s="646"/>
      <c r="M150" s="646"/>
      <c r="N150" s="646"/>
      <c r="O150" s="325"/>
      <c r="P150" s="3"/>
      <c r="Q150" s="652"/>
      <c r="R150" s="652"/>
      <c r="S150" s="652"/>
      <c r="T150" s="652"/>
      <c r="U150" s="652"/>
      <c r="V150" s="652"/>
      <c r="W150" s="652"/>
      <c r="X150" s="652"/>
      <c r="Y150" s="652"/>
      <c r="Z150" s="652"/>
      <c r="AA150" s="652"/>
      <c r="AB150" s="652"/>
      <c r="AC150" s="652"/>
      <c r="AD150" s="652"/>
      <c r="AE150" s="652"/>
      <c r="AF150" s="652"/>
      <c r="AG150" s="652"/>
      <c r="AH150" s="652"/>
      <c r="AI150" s="652"/>
      <c r="AJ150" s="652"/>
      <c r="AK150" s="652"/>
      <c r="AL150" s="652"/>
      <c r="AM150" s="652"/>
      <c r="AN150" s="652"/>
      <c r="AO150" s="652"/>
      <c r="AP150" s="652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</row>
    <row r="151" spans="1:250" ht="14.25" customHeight="1" x14ac:dyDescent="0.25">
      <c r="B151" s="48" t="s">
        <v>190</v>
      </c>
      <c r="C151" s="646"/>
      <c r="D151" s="102"/>
      <c r="E151" s="646"/>
      <c r="F151" s="646"/>
      <c r="G151" s="646"/>
      <c r="H151" s="646"/>
      <c r="I151" s="646"/>
      <c r="J151" s="646"/>
      <c r="K151" s="646"/>
      <c r="L151" s="646"/>
      <c r="M151" s="646"/>
      <c r="N151" s="646"/>
      <c r="O151" s="325"/>
      <c r="P151" s="3"/>
      <c r="Q151" s="652"/>
      <c r="R151" s="652"/>
      <c r="S151" s="652"/>
      <c r="T151" s="652"/>
      <c r="U151" s="652"/>
      <c r="V151" s="652"/>
      <c r="W151" s="652"/>
      <c r="X151" s="652"/>
      <c r="Y151" s="652"/>
      <c r="Z151" s="652"/>
      <c r="AA151" s="652"/>
      <c r="AB151" s="652"/>
      <c r="AC151" s="652"/>
      <c r="AD151" s="652"/>
      <c r="AE151" s="652"/>
      <c r="AF151" s="652"/>
      <c r="AG151" s="652"/>
      <c r="AH151" s="652"/>
      <c r="AI151" s="652"/>
      <c r="AJ151" s="652"/>
      <c r="AK151" s="652"/>
      <c r="AL151" s="652"/>
      <c r="AM151" s="652"/>
      <c r="AN151" s="652"/>
      <c r="AO151" s="652"/>
      <c r="AP151" s="652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</row>
    <row r="152" spans="1:250" s="646" customFormat="1" ht="14.25" customHeight="1" x14ac:dyDescent="0.25">
      <c r="A152" s="273"/>
      <c r="B152" s="48" t="s">
        <v>191</v>
      </c>
      <c r="D152" s="102"/>
      <c r="P152" s="3"/>
      <c r="Q152" s="652"/>
      <c r="R152" s="652"/>
      <c r="S152" s="652"/>
      <c r="T152" s="652"/>
      <c r="U152" s="652"/>
      <c r="V152" s="652"/>
      <c r="W152" s="652"/>
      <c r="X152" s="652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  <c r="AJ152" s="652"/>
      <c r="AK152" s="652"/>
      <c r="AL152" s="652"/>
      <c r="AM152" s="652"/>
      <c r="AN152" s="652"/>
      <c r="AO152" s="652"/>
      <c r="AP152" s="652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</row>
    <row r="153" spans="1:250" s="646" customFormat="1" ht="14.25" customHeight="1" x14ac:dyDescent="0.25">
      <c r="A153" s="273"/>
      <c r="B153" s="48" t="s">
        <v>192</v>
      </c>
      <c r="D153" s="102"/>
      <c r="P153" s="3"/>
      <c r="Q153" s="652"/>
      <c r="R153" s="652"/>
      <c r="S153" s="652"/>
      <c r="T153" s="652"/>
      <c r="U153" s="652"/>
      <c r="V153" s="652"/>
      <c r="W153" s="652"/>
      <c r="X153" s="652"/>
      <c r="Y153" s="652"/>
      <c r="Z153" s="652"/>
      <c r="AA153" s="652"/>
      <c r="AB153" s="652"/>
      <c r="AC153" s="652"/>
      <c r="AD153" s="652"/>
      <c r="AE153" s="652"/>
      <c r="AF153" s="652"/>
      <c r="AG153" s="652"/>
      <c r="AH153" s="652"/>
      <c r="AI153" s="652"/>
      <c r="AJ153" s="652"/>
      <c r="AK153" s="652"/>
      <c r="AL153" s="652"/>
      <c r="AM153" s="652"/>
      <c r="AN153" s="652"/>
      <c r="AO153" s="652"/>
      <c r="AP153" s="652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</row>
    <row r="154" spans="1:250" s="646" customFormat="1" ht="14.25" customHeight="1" x14ac:dyDescent="0.25">
      <c r="A154" s="273"/>
      <c r="B154" s="48" t="s">
        <v>193</v>
      </c>
      <c r="D154" s="102"/>
      <c r="P154" s="3"/>
      <c r="Q154" s="652"/>
      <c r="R154" s="652"/>
      <c r="S154" s="652"/>
      <c r="T154" s="652"/>
      <c r="U154" s="652"/>
      <c r="V154" s="652"/>
      <c r="W154" s="652"/>
      <c r="X154" s="652"/>
      <c r="Y154" s="652"/>
      <c r="Z154" s="652"/>
      <c r="AA154" s="652"/>
      <c r="AB154" s="652"/>
      <c r="AC154" s="652"/>
      <c r="AD154" s="652"/>
      <c r="AE154" s="652"/>
      <c r="AF154" s="652"/>
      <c r="AG154" s="652"/>
      <c r="AH154" s="652"/>
      <c r="AI154" s="652"/>
      <c r="AJ154" s="652"/>
      <c r="AK154" s="652"/>
      <c r="AL154" s="652"/>
      <c r="AM154" s="652"/>
      <c r="AN154" s="652"/>
      <c r="AO154" s="652"/>
      <c r="AP154" s="652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</row>
    <row r="155" spans="1:250" ht="14.25" customHeight="1" x14ac:dyDescent="0.25">
      <c r="B155" s="48" t="s">
        <v>194</v>
      </c>
      <c r="C155" s="646"/>
      <c r="D155" s="102"/>
      <c r="E155" s="646"/>
      <c r="F155" s="646"/>
      <c r="G155" s="646"/>
      <c r="H155" s="646"/>
      <c r="I155" s="646"/>
      <c r="J155" s="646"/>
      <c r="K155" s="646"/>
      <c r="L155" s="646"/>
      <c r="M155" s="646"/>
      <c r="N155" s="646"/>
      <c r="O155" s="325"/>
      <c r="P155" s="3"/>
      <c r="Q155" s="652"/>
      <c r="R155" s="652"/>
      <c r="S155" s="652"/>
      <c r="T155" s="652"/>
      <c r="U155" s="652"/>
      <c r="V155" s="652"/>
      <c r="W155" s="652"/>
      <c r="X155" s="652"/>
      <c r="Y155" s="652"/>
      <c r="Z155" s="652"/>
      <c r="AA155" s="652"/>
      <c r="AB155" s="652"/>
      <c r="AC155" s="652"/>
      <c r="AD155" s="652"/>
      <c r="AE155" s="652"/>
      <c r="AF155" s="652"/>
      <c r="AG155" s="652"/>
      <c r="AH155" s="652"/>
      <c r="AI155" s="652"/>
      <c r="AJ155" s="652"/>
      <c r="AK155" s="652"/>
      <c r="AL155" s="652"/>
      <c r="AM155" s="652"/>
      <c r="AN155" s="652"/>
      <c r="AO155" s="652"/>
      <c r="AP155" s="652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</row>
    <row r="156" spans="1:250" ht="14.25" customHeight="1" x14ac:dyDescent="0.25">
      <c r="B156" s="48" t="s">
        <v>195</v>
      </c>
      <c r="C156" s="646"/>
      <c r="D156" s="102"/>
      <c r="E156" s="646"/>
      <c r="F156" s="646"/>
      <c r="G156" s="646"/>
      <c r="H156" s="646"/>
      <c r="I156" s="646"/>
      <c r="J156" s="646"/>
      <c r="K156" s="646"/>
      <c r="L156" s="646"/>
      <c r="M156" s="646"/>
      <c r="N156" s="646"/>
      <c r="O156" s="325"/>
      <c r="P156" s="3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2"/>
      <c r="AC156" s="652"/>
      <c r="AD156" s="652"/>
      <c r="AE156" s="652"/>
      <c r="AF156" s="652"/>
      <c r="AG156" s="652"/>
      <c r="AH156" s="652"/>
      <c r="AI156" s="652"/>
      <c r="AJ156" s="652"/>
      <c r="AK156" s="652"/>
      <c r="AL156" s="652"/>
      <c r="AM156" s="652"/>
      <c r="AN156" s="652"/>
      <c r="AO156" s="652"/>
      <c r="AP156" s="652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</row>
    <row r="157" spans="1:250" ht="14.25" customHeight="1" x14ac:dyDescent="0.25">
      <c r="B157" s="48"/>
      <c r="C157" s="646"/>
      <c r="D157" s="102"/>
      <c r="E157" s="646"/>
      <c r="F157" s="646"/>
      <c r="G157" s="646"/>
      <c r="H157" s="646"/>
      <c r="I157" s="646"/>
      <c r="J157" s="646"/>
      <c r="K157" s="646"/>
      <c r="L157" s="646"/>
      <c r="M157" s="646"/>
      <c r="N157" s="646"/>
      <c r="O157" s="325"/>
      <c r="P157" s="3"/>
      <c r="Q157" s="652"/>
      <c r="R157" s="652"/>
      <c r="S157" s="652"/>
      <c r="T157" s="652"/>
      <c r="U157" s="652"/>
      <c r="V157" s="652"/>
      <c r="W157" s="652"/>
      <c r="X157" s="652"/>
      <c r="Y157" s="652"/>
      <c r="Z157" s="652"/>
      <c r="AA157" s="652"/>
      <c r="AB157" s="652"/>
      <c r="AC157" s="652"/>
      <c r="AD157" s="652"/>
      <c r="AE157" s="652"/>
      <c r="AF157" s="652"/>
      <c r="AG157" s="652"/>
      <c r="AH157" s="652"/>
      <c r="AI157" s="652"/>
      <c r="AJ157" s="652"/>
      <c r="AK157" s="652"/>
      <c r="AL157" s="652"/>
      <c r="AM157" s="652"/>
      <c r="AN157" s="652"/>
      <c r="AO157" s="652"/>
      <c r="AP157" s="652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</row>
    <row r="158" spans="1:250" s="586" customFormat="1" ht="19.5" customHeight="1" x14ac:dyDescent="0.2">
      <c r="A158" s="658"/>
      <c r="B158" s="51" t="s">
        <v>13</v>
      </c>
      <c r="D158" s="659"/>
      <c r="P158" s="660"/>
      <c r="Q158" s="661"/>
      <c r="R158" s="661"/>
      <c r="S158" s="661"/>
      <c r="T158" s="661"/>
      <c r="U158" s="661"/>
      <c r="V158" s="661"/>
      <c r="W158" s="661"/>
      <c r="X158" s="661"/>
      <c r="Y158" s="661"/>
      <c r="Z158" s="661"/>
      <c r="AA158" s="661"/>
      <c r="AB158" s="661"/>
      <c r="AC158" s="661"/>
      <c r="AD158" s="661"/>
      <c r="AE158" s="661"/>
      <c r="AF158" s="661"/>
      <c r="AG158" s="661"/>
      <c r="AH158" s="661"/>
      <c r="AI158" s="661"/>
      <c r="AJ158" s="661"/>
      <c r="AK158" s="661"/>
      <c r="AL158" s="661"/>
      <c r="AM158" s="661"/>
      <c r="AN158" s="661"/>
      <c r="AO158" s="661"/>
      <c r="AP158" s="661"/>
      <c r="AQ158" s="660"/>
      <c r="AR158" s="660"/>
      <c r="AS158" s="660"/>
      <c r="AT158" s="660"/>
      <c r="AU158" s="660"/>
      <c r="AV158" s="660"/>
      <c r="AW158" s="660"/>
      <c r="AX158" s="660"/>
      <c r="AY158" s="660"/>
      <c r="AZ158" s="660"/>
      <c r="BA158" s="660"/>
      <c r="BB158" s="660"/>
      <c r="BC158" s="660"/>
      <c r="BD158" s="660"/>
      <c r="BE158" s="660"/>
      <c r="BF158" s="660"/>
      <c r="BG158" s="660"/>
      <c r="BH158" s="660"/>
      <c r="BI158" s="660"/>
      <c r="BJ158" s="660"/>
      <c r="BK158" s="660"/>
      <c r="BL158" s="660"/>
      <c r="BM158" s="660"/>
      <c r="BN158" s="660"/>
      <c r="BO158" s="660"/>
      <c r="BP158" s="660"/>
      <c r="BQ158" s="660"/>
      <c r="BR158" s="660"/>
      <c r="BS158" s="660"/>
      <c r="BT158" s="660"/>
      <c r="BU158" s="660"/>
      <c r="BV158" s="660"/>
      <c r="BW158" s="660"/>
      <c r="BX158" s="660"/>
      <c r="BY158" s="660"/>
      <c r="BZ158" s="660"/>
      <c r="CA158" s="660"/>
      <c r="CB158" s="660"/>
      <c r="CC158" s="660"/>
      <c r="CD158" s="660"/>
      <c r="CE158" s="660"/>
      <c r="CF158" s="660"/>
      <c r="CG158" s="660"/>
      <c r="CH158" s="660"/>
      <c r="CI158" s="660"/>
      <c r="CJ158" s="660"/>
      <c r="CK158" s="660"/>
      <c r="CL158" s="660"/>
      <c r="CM158" s="660"/>
      <c r="CN158" s="660"/>
      <c r="CO158" s="660"/>
      <c r="CP158" s="660"/>
      <c r="CQ158" s="660"/>
      <c r="CR158" s="660"/>
      <c r="CS158" s="660"/>
      <c r="CT158" s="660"/>
      <c r="CU158" s="660"/>
      <c r="CV158" s="660"/>
      <c r="CW158" s="660"/>
      <c r="CX158" s="660"/>
      <c r="CY158" s="660"/>
      <c r="CZ158" s="660"/>
      <c r="DA158" s="660"/>
      <c r="DB158" s="660"/>
      <c r="DC158" s="660"/>
      <c r="DD158" s="660"/>
      <c r="DE158" s="660"/>
      <c r="DF158" s="660"/>
      <c r="DG158" s="660"/>
      <c r="DH158" s="660"/>
      <c r="DI158" s="660"/>
      <c r="DJ158" s="660"/>
      <c r="DK158" s="660"/>
      <c r="DL158" s="660"/>
      <c r="DM158" s="660"/>
      <c r="DN158" s="660"/>
      <c r="DO158" s="660"/>
      <c r="DP158" s="660"/>
      <c r="DQ158" s="660"/>
      <c r="DR158" s="660"/>
      <c r="DS158" s="660"/>
      <c r="DT158" s="660"/>
      <c r="DU158" s="660"/>
      <c r="DV158" s="660"/>
      <c r="DW158" s="660"/>
      <c r="DX158" s="660"/>
      <c r="DY158" s="660"/>
      <c r="DZ158" s="660"/>
      <c r="EA158" s="660"/>
      <c r="EB158" s="660"/>
      <c r="EC158" s="660"/>
      <c r="ED158" s="660"/>
      <c r="EE158" s="660"/>
      <c r="EF158" s="660"/>
      <c r="EG158" s="660"/>
      <c r="EH158" s="660"/>
      <c r="EI158" s="660"/>
      <c r="EJ158" s="660"/>
      <c r="EK158" s="660"/>
      <c r="EL158" s="660"/>
      <c r="EM158" s="660"/>
      <c r="EN158" s="660"/>
      <c r="EO158" s="660"/>
      <c r="EP158" s="660"/>
      <c r="EQ158" s="660"/>
      <c r="ER158" s="660"/>
      <c r="ES158" s="660"/>
      <c r="ET158" s="660"/>
      <c r="EU158" s="660"/>
      <c r="EV158" s="660"/>
      <c r="EW158" s="660"/>
      <c r="EX158" s="660"/>
      <c r="EY158" s="660"/>
      <c r="EZ158" s="660"/>
      <c r="FA158" s="660"/>
      <c r="FB158" s="660"/>
      <c r="FC158" s="660"/>
      <c r="FD158" s="660"/>
      <c r="FE158" s="660"/>
      <c r="FF158" s="660"/>
      <c r="FG158" s="660"/>
      <c r="FH158" s="660"/>
      <c r="FI158" s="660"/>
      <c r="FJ158" s="660"/>
      <c r="FK158" s="660"/>
      <c r="FL158" s="660"/>
      <c r="FM158" s="660"/>
      <c r="FN158" s="660"/>
      <c r="FO158" s="660"/>
      <c r="FP158" s="660"/>
      <c r="FQ158" s="660"/>
      <c r="FR158" s="660"/>
      <c r="FS158" s="660"/>
      <c r="FT158" s="660"/>
      <c r="FU158" s="660"/>
      <c r="FV158" s="660"/>
      <c r="FW158" s="660"/>
      <c r="FX158" s="660"/>
      <c r="FY158" s="660"/>
      <c r="FZ158" s="660"/>
      <c r="GA158" s="660"/>
      <c r="GB158" s="660"/>
      <c r="GC158" s="660"/>
      <c r="GD158" s="660"/>
      <c r="GE158" s="660"/>
      <c r="GF158" s="660"/>
      <c r="GG158" s="660"/>
      <c r="GH158" s="660"/>
      <c r="GI158" s="660"/>
      <c r="GJ158" s="660"/>
      <c r="GK158" s="660"/>
      <c r="GL158" s="660"/>
      <c r="GM158" s="660"/>
      <c r="GN158" s="660"/>
      <c r="GO158" s="660"/>
      <c r="GP158" s="660"/>
      <c r="GQ158" s="660"/>
      <c r="GR158" s="660"/>
      <c r="GS158" s="660"/>
      <c r="GT158" s="660"/>
      <c r="GU158" s="660"/>
      <c r="GV158" s="660"/>
      <c r="GW158" s="660"/>
      <c r="GX158" s="660"/>
      <c r="GY158" s="660"/>
      <c r="GZ158" s="660"/>
      <c r="HA158" s="660"/>
      <c r="HB158" s="660"/>
      <c r="HC158" s="660"/>
      <c r="HD158" s="660"/>
      <c r="HE158" s="660"/>
      <c r="HF158" s="660"/>
      <c r="HG158" s="660"/>
      <c r="HH158" s="660"/>
      <c r="HI158" s="660"/>
      <c r="HJ158" s="660"/>
      <c r="HK158" s="660"/>
      <c r="HL158" s="660"/>
      <c r="HM158" s="660"/>
      <c r="HN158" s="660"/>
      <c r="HO158" s="660"/>
      <c r="HP158" s="660"/>
      <c r="HQ158" s="660"/>
      <c r="HR158" s="660"/>
      <c r="HS158" s="660"/>
      <c r="HT158" s="660"/>
      <c r="HU158" s="660"/>
      <c r="HV158" s="660"/>
      <c r="HW158" s="660"/>
      <c r="HX158" s="660"/>
      <c r="HY158" s="660"/>
      <c r="HZ158" s="660"/>
      <c r="IA158" s="660"/>
      <c r="IB158" s="660"/>
      <c r="IC158" s="660"/>
      <c r="ID158" s="660"/>
      <c r="IE158" s="660"/>
      <c r="IF158" s="660"/>
      <c r="IG158" s="660"/>
      <c r="IH158" s="660"/>
      <c r="II158" s="660"/>
      <c r="IJ158" s="660"/>
      <c r="IK158" s="660"/>
      <c r="IL158" s="660"/>
      <c r="IM158" s="660"/>
      <c r="IN158" s="660"/>
      <c r="IO158" s="660"/>
      <c r="IP158" s="660"/>
    </row>
    <row r="159" spans="1:250" ht="24.75" customHeight="1" x14ac:dyDescent="0.2">
      <c r="B159" s="667" t="s">
        <v>270</v>
      </c>
      <c r="C159" s="667"/>
      <c r="D159" s="667"/>
      <c r="E159" s="667"/>
      <c r="F159" s="667"/>
      <c r="G159" s="667"/>
      <c r="H159" s="667"/>
      <c r="I159" s="667"/>
      <c r="J159" s="667"/>
      <c r="K159" s="667"/>
      <c r="L159" s="667"/>
      <c r="M159" s="667"/>
      <c r="N159" s="667"/>
      <c r="O159" s="667"/>
      <c r="P159" s="3"/>
      <c r="Q159" s="652"/>
      <c r="R159" s="652"/>
      <c r="S159" s="652"/>
      <c r="T159" s="652"/>
      <c r="U159" s="652"/>
      <c r="V159" s="652"/>
      <c r="W159" s="652"/>
      <c r="X159" s="652"/>
      <c r="Y159" s="652"/>
      <c r="Z159" s="652"/>
      <c r="AA159" s="652"/>
      <c r="AB159" s="652"/>
      <c r="AC159" s="652"/>
      <c r="AD159" s="652"/>
      <c r="AE159" s="652"/>
      <c r="AF159" s="652"/>
      <c r="AG159" s="652"/>
      <c r="AH159" s="652"/>
      <c r="AI159" s="652"/>
      <c r="AJ159" s="652"/>
      <c r="AK159" s="652"/>
      <c r="AL159" s="652"/>
      <c r="AM159" s="652"/>
      <c r="AN159" s="652"/>
      <c r="AO159" s="652"/>
      <c r="AP159" s="652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</row>
    <row r="160" spans="1:250" s="6" customFormat="1" ht="18" customHeight="1" x14ac:dyDescent="0.2">
      <c r="A160" s="278"/>
      <c r="B160" s="662" t="s">
        <v>125</v>
      </c>
      <c r="D160" s="8"/>
      <c r="P160" s="148"/>
      <c r="Q160" s="663"/>
      <c r="R160" s="663"/>
      <c r="S160" s="663"/>
      <c r="T160" s="663"/>
      <c r="U160" s="663"/>
      <c r="V160" s="663"/>
      <c r="W160" s="663"/>
      <c r="X160" s="663"/>
      <c r="Y160" s="663"/>
      <c r="Z160" s="663"/>
      <c r="AA160" s="663"/>
      <c r="AB160" s="663"/>
      <c r="AC160" s="663"/>
      <c r="AD160" s="663"/>
      <c r="AE160" s="663"/>
      <c r="AF160" s="663"/>
      <c r="AG160" s="663"/>
      <c r="AH160" s="663"/>
      <c r="AI160" s="663"/>
      <c r="AJ160" s="663"/>
      <c r="AK160" s="663"/>
      <c r="AL160" s="663"/>
      <c r="AM160" s="663"/>
      <c r="AN160" s="663"/>
      <c r="AO160" s="663"/>
      <c r="AP160" s="663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  <c r="EM160" s="148"/>
      <c r="EN160" s="148"/>
      <c r="EO160" s="148"/>
      <c r="EP160" s="148"/>
      <c r="EQ160" s="148"/>
      <c r="ER160" s="148"/>
      <c r="ES160" s="148"/>
      <c r="ET160" s="148"/>
      <c r="EU160" s="148"/>
      <c r="EV160" s="148"/>
      <c r="EW160" s="148"/>
      <c r="EX160" s="148"/>
      <c r="EY160" s="148"/>
      <c r="EZ160" s="148"/>
      <c r="FA160" s="148"/>
      <c r="FB160" s="148"/>
      <c r="FC160" s="148"/>
      <c r="FD160" s="148"/>
      <c r="FE160" s="148"/>
      <c r="FF160" s="148"/>
      <c r="FG160" s="148"/>
      <c r="FH160" s="148"/>
      <c r="FI160" s="148"/>
      <c r="FJ160" s="148"/>
      <c r="FK160" s="148"/>
      <c r="FL160" s="148"/>
      <c r="FM160" s="148"/>
      <c r="FN160" s="148"/>
      <c r="FO160" s="148"/>
      <c r="FP160" s="148"/>
      <c r="FQ160" s="148"/>
      <c r="FR160" s="148"/>
      <c r="FS160" s="148"/>
      <c r="FT160" s="148"/>
      <c r="FU160" s="148"/>
      <c r="FV160" s="148"/>
      <c r="FW160" s="148"/>
      <c r="FX160" s="148"/>
      <c r="FY160" s="148"/>
      <c r="FZ160" s="148"/>
      <c r="GA160" s="148"/>
      <c r="GB160" s="148"/>
      <c r="GC160" s="148"/>
      <c r="GD160" s="148"/>
      <c r="GE160" s="148"/>
      <c r="GF160" s="148"/>
      <c r="GG160" s="148"/>
      <c r="GH160" s="148"/>
      <c r="GI160" s="148"/>
      <c r="GJ160" s="148"/>
      <c r="GK160" s="148"/>
      <c r="GL160" s="148"/>
      <c r="GM160" s="148"/>
      <c r="GN160" s="148"/>
      <c r="GO160" s="148"/>
      <c r="GP160" s="148"/>
      <c r="GQ160" s="148"/>
      <c r="GR160" s="148"/>
      <c r="GS160" s="148"/>
      <c r="GT160" s="148"/>
      <c r="GU160" s="148"/>
      <c r="GV160" s="148"/>
      <c r="GW160" s="148"/>
      <c r="GX160" s="148"/>
      <c r="GY160" s="148"/>
      <c r="GZ160" s="148"/>
      <c r="HA160" s="148"/>
      <c r="HB160" s="148"/>
      <c r="HC160" s="148"/>
      <c r="HD160" s="148"/>
      <c r="HE160" s="148"/>
      <c r="HF160" s="148"/>
      <c r="HG160" s="148"/>
      <c r="HH160" s="148"/>
      <c r="HI160" s="148"/>
      <c r="HJ160" s="148"/>
      <c r="HK160" s="148"/>
      <c r="HL160" s="148"/>
      <c r="HM160" s="148"/>
      <c r="HN160" s="148"/>
      <c r="HO160" s="148"/>
      <c r="HP160" s="148"/>
      <c r="HQ160" s="148"/>
      <c r="HR160" s="148"/>
      <c r="HS160" s="148"/>
      <c r="HT160" s="148"/>
      <c r="HU160" s="148"/>
      <c r="HV160" s="148"/>
      <c r="HW160" s="148"/>
      <c r="HX160" s="148"/>
      <c r="HY160" s="148"/>
      <c r="HZ160" s="148"/>
      <c r="IA160" s="148"/>
      <c r="IB160" s="148"/>
      <c r="IC160" s="148"/>
      <c r="ID160" s="148"/>
      <c r="IE160" s="148"/>
      <c r="IF160" s="148"/>
      <c r="IG160" s="148"/>
      <c r="IH160" s="148"/>
      <c r="II160" s="148"/>
      <c r="IJ160" s="148"/>
      <c r="IK160" s="148"/>
      <c r="IL160" s="148"/>
      <c r="IM160" s="148"/>
      <c r="IN160" s="148"/>
      <c r="IO160" s="148"/>
      <c r="IP160" s="148"/>
    </row>
    <row r="161" spans="1:250" s="6" customFormat="1" ht="18" customHeight="1" x14ac:dyDescent="0.2">
      <c r="A161" s="278"/>
      <c r="B161" s="51" t="s">
        <v>126</v>
      </c>
      <c r="D161" s="8"/>
      <c r="P161" s="148"/>
      <c r="Q161" s="663"/>
      <c r="R161" s="663"/>
      <c r="S161" s="663"/>
      <c r="T161" s="663"/>
      <c r="U161" s="663"/>
      <c r="V161" s="663"/>
      <c r="W161" s="663"/>
      <c r="X161" s="663"/>
      <c r="Y161" s="663"/>
      <c r="Z161" s="663"/>
      <c r="AA161" s="663"/>
      <c r="AB161" s="663"/>
      <c r="AC161" s="663"/>
      <c r="AD161" s="663"/>
      <c r="AE161" s="663"/>
      <c r="AF161" s="663"/>
      <c r="AG161" s="663"/>
      <c r="AH161" s="663"/>
      <c r="AI161" s="663"/>
      <c r="AJ161" s="663"/>
      <c r="AK161" s="663"/>
      <c r="AL161" s="663"/>
      <c r="AM161" s="663"/>
      <c r="AN161" s="663"/>
      <c r="AO161" s="663"/>
      <c r="AP161" s="663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  <c r="CV161" s="148"/>
      <c r="CW161" s="148"/>
      <c r="CX161" s="148"/>
      <c r="CY161" s="148"/>
      <c r="CZ161" s="148"/>
      <c r="DA161" s="148"/>
      <c r="DB161" s="148"/>
      <c r="DC161" s="148"/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8"/>
      <c r="DR161" s="148"/>
      <c r="DS161" s="148"/>
      <c r="DT161" s="148"/>
      <c r="DU161" s="148"/>
      <c r="DV161" s="148"/>
      <c r="DW161" s="148"/>
      <c r="DX161" s="148"/>
      <c r="DY161" s="148"/>
      <c r="DZ161" s="148"/>
      <c r="EA161" s="148"/>
      <c r="EB161" s="148"/>
      <c r="EC161" s="148"/>
      <c r="ED161" s="148"/>
      <c r="EE161" s="148"/>
      <c r="EF161" s="148"/>
      <c r="EG161" s="148"/>
      <c r="EH161" s="148"/>
      <c r="EI161" s="148"/>
      <c r="EJ161" s="148"/>
      <c r="EK161" s="148"/>
      <c r="EL161" s="148"/>
      <c r="EM161" s="148"/>
      <c r="EN161" s="148"/>
      <c r="EO161" s="148"/>
      <c r="EP161" s="148"/>
      <c r="EQ161" s="148"/>
      <c r="ER161" s="148"/>
      <c r="ES161" s="148"/>
      <c r="ET161" s="148"/>
      <c r="EU161" s="148"/>
      <c r="EV161" s="148"/>
      <c r="EW161" s="148"/>
      <c r="EX161" s="148"/>
      <c r="EY161" s="148"/>
      <c r="EZ161" s="148"/>
      <c r="FA161" s="148"/>
      <c r="FB161" s="148"/>
      <c r="FC161" s="148"/>
      <c r="FD161" s="148"/>
      <c r="FE161" s="148"/>
      <c r="FF161" s="148"/>
      <c r="FG161" s="148"/>
      <c r="FH161" s="148"/>
      <c r="FI161" s="148"/>
      <c r="FJ161" s="148"/>
      <c r="FK161" s="148"/>
      <c r="FL161" s="148"/>
      <c r="FM161" s="148"/>
      <c r="FN161" s="148"/>
      <c r="FO161" s="148"/>
      <c r="FP161" s="148"/>
      <c r="FQ161" s="148"/>
      <c r="FR161" s="148"/>
      <c r="FS161" s="148"/>
      <c r="FT161" s="148"/>
      <c r="FU161" s="148"/>
      <c r="FV161" s="148"/>
      <c r="FW161" s="148"/>
      <c r="FX161" s="148"/>
      <c r="FY161" s="148"/>
      <c r="FZ161" s="148"/>
      <c r="GA161" s="148"/>
      <c r="GB161" s="148"/>
      <c r="GC161" s="148"/>
      <c r="GD161" s="148"/>
      <c r="GE161" s="148"/>
      <c r="GF161" s="148"/>
      <c r="GG161" s="148"/>
      <c r="GH161" s="148"/>
      <c r="GI161" s="148"/>
      <c r="GJ161" s="148"/>
      <c r="GK161" s="148"/>
      <c r="GL161" s="148"/>
      <c r="GM161" s="148"/>
      <c r="GN161" s="148"/>
      <c r="GO161" s="148"/>
      <c r="GP161" s="148"/>
      <c r="GQ161" s="148"/>
      <c r="GR161" s="148"/>
      <c r="GS161" s="148"/>
      <c r="GT161" s="148"/>
      <c r="GU161" s="148"/>
      <c r="GV161" s="148"/>
      <c r="GW161" s="148"/>
      <c r="GX161" s="148"/>
      <c r="GY161" s="148"/>
      <c r="GZ161" s="148"/>
      <c r="HA161" s="148"/>
      <c r="HB161" s="148"/>
      <c r="HC161" s="148"/>
      <c r="HD161" s="148"/>
      <c r="HE161" s="148"/>
      <c r="HF161" s="148"/>
      <c r="HG161" s="148"/>
      <c r="HH161" s="148"/>
      <c r="HI161" s="148"/>
      <c r="HJ161" s="148"/>
      <c r="HK161" s="148"/>
      <c r="HL161" s="148"/>
      <c r="HM161" s="148"/>
      <c r="HN161" s="148"/>
      <c r="HO161" s="148"/>
      <c r="HP161" s="148"/>
      <c r="HQ161" s="148"/>
      <c r="HR161" s="148"/>
      <c r="HS161" s="148"/>
      <c r="HT161" s="148"/>
      <c r="HU161" s="148"/>
      <c r="HV161" s="148"/>
      <c r="HW161" s="148"/>
      <c r="HX161" s="148"/>
      <c r="HY161" s="148"/>
      <c r="HZ161" s="148"/>
      <c r="IA161" s="148"/>
      <c r="IB161" s="148"/>
      <c r="IC161" s="148"/>
      <c r="ID161" s="148"/>
      <c r="IE161" s="148"/>
      <c r="IF161" s="148"/>
      <c r="IG161" s="148"/>
      <c r="IH161" s="148"/>
      <c r="II161" s="148"/>
      <c r="IJ161" s="148"/>
      <c r="IK161" s="148"/>
      <c r="IL161" s="148"/>
      <c r="IM161" s="148"/>
      <c r="IN161" s="148"/>
      <c r="IO161" s="148"/>
      <c r="IP161" s="148"/>
    </row>
    <row r="162" spans="1:250" ht="4.5" customHeight="1" x14ac:dyDescent="0.2">
      <c r="A162" s="279"/>
      <c r="B162" s="55"/>
      <c r="C162" s="51"/>
      <c r="D162" s="41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664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51"/>
      <c r="IE162" s="51"/>
      <c r="IF162" s="51"/>
      <c r="IG162" s="51"/>
      <c r="IH162" s="51"/>
      <c r="II162" s="51"/>
      <c r="IJ162" s="51"/>
      <c r="IK162" s="51"/>
      <c r="IL162" s="51"/>
      <c r="IM162" s="51"/>
      <c r="IN162" s="51"/>
      <c r="IO162" s="51"/>
      <c r="IP162" s="51"/>
    </row>
    <row r="163" spans="1:250" x14ac:dyDescent="0.2">
      <c r="B163" s="51" t="s">
        <v>14</v>
      </c>
      <c r="C163" s="646"/>
      <c r="D163" s="102"/>
      <c r="E163" s="646"/>
      <c r="F163" s="646"/>
      <c r="G163" s="646"/>
      <c r="H163" s="646"/>
      <c r="I163" s="646"/>
      <c r="J163" s="646"/>
      <c r="K163" s="646"/>
      <c r="L163" s="646"/>
      <c r="M163" s="646"/>
      <c r="N163" s="646"/>
      <c r="O163" s="325"/>
      <c r="P163" s="3"/>
      <c r="Q163" s="652"/>
      <c r="R163" s="652"/>
      <c r="S163" s="652"/>
      <c r="T163" s="652"/>
      <c r="U163" s="652"/>
      <c r="V163" s="652"/>
      <c r="W163" s="652"/>
      <c r="X163" s="652"/>
      <c r="Y163" s="652"/>
      <c r="Z163" s="652"/>
      <c r="AA163" s="652"/>
      <c r="AB163" s="652"/>
      <c r="AC163" s="652"/>
      <c r="AD163" s="652"/>
      <c r="AE163" s="652"/>
      <c r="AF163" s="652"/>
      <c r="AG163" s="652"/>
      <c r="AH163" s="652"/>
      <c r="AI163" s="652"/>
      <c r="AJ163" s="652"/>
      <c r="AK163" s="652"/>
      <c r="AL163" s="652"/>
      <c r="AM163" s="652"/>
      <c r="AN163" s="652"/>
      <c r="AO163" s="652"/>
      <c r="AP163" s="652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</row>
    <row r="164" spans="1:250" x14ac:dyDescent="0.2">
      <c r="B164" s="51"/>
      <c r="C164" s="2"/>
      <c r="D164" s="10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5"/>
    </row>
    <row r="165" spans="1:250" ht="18" customHeight="1" x14ac:dyDescent="0.2">
      <c r="B165" s="668" t="s">
        <v>1</v>
      </c>
      <c r="C165" s="668" t="s">
        <v>7</v>
      </c>
      <c r="D165" s="670" t="s">
        <v>8</v>
      </c>
      <c r="E165" s="670"/>
      <c r="F165" s="670"/>
      <c r="G165" s="670"/>
      <c r="H165" s="670"/>
      <c r="I165" s="670"/>
      <c r="J165" s="670"/>
      <c r="K165" s="670"/>
      <c r="L165" s="670"/>
      <c r="M165" s="669" t="s">
        <v>134</v>
      </c>
      <c r="N165" s="669" t="s">
        <v>3</v>
      </c>
      <c r="O165" s="668" t="s">
        <v>4</v>
      </c>
      <c r="P165" s="668" t="s">
        <v>2</v>
      </c>
    </row>
    <row r="166" spans="1:250" ht="18" customHeight="1" x14ac:dyDescent="0.2">
      <c r="B166" s="668"/>
      <c r="C166" s="668"/>
      <c r="D166" s="670"/>
      <c r="E166" s="670"/>
      <c r="F166" s="670"/>
      <c r="G166" s="670"/>
      <c r="H166" s="670"/>
      <c r="I166" s="670"/>
      <c r="J166" s="670"/>
      <c r="K166" s="670"/>
      <c r="L166" s="670"/>
      <c r="M166" s="669"/>
      <c r="N166" s="669"/>
      <c r="O166" s="668"/>
      <c r="P166" s="668"/>
    </row>
    <row r="167" spans="1:250" ht="18" customHeight="1" x14ac:dyDescent="0.2">
      <c r="B167" s="300">
        <v>1</v>
      </c>
      <c r="C167" s="150">
        <v>1</v>
      </c>
      <c r="D167" s="694" t="s">
        <v>16</v>
      </c>
      <c r="E167" s="695"/>
      <c r="F167" s="695"/>
      <c r="G167" s="695"/>
      <c r="H167" s="695"/>
      <c r="I167" s="695"/>
      <c r="J167" s="695"/>
      <c r="K167" s="695"/>
      <c r="L167" s="696"/>
      <c r="M167" s="211"/>
      <c r="N167" s="182">
        <v>500</v>
      </c>
      <c r="O167" s="192">
        <f>IF(C167=0,0,C167*N167)</f>
        <v>500</v>
      </c>
      <c r="P167" s="52"/>
    </row>
    <row r="168" spans="1:250" ht="18" customHeight="1" x14ac:dyDescent="0.2">
      <c r="B168" s="300" t="s">
        <v>17</v>
      </c>
      <c r="C168" s="150">
        <v>2</v>
      </c>
      <c r="D168" s="694" t="s">
        <v>18</v>
      </c>
      <c r="E168" s="695"/>
      <c r="F168" s="695"/>
      <c r="G168" s="695"/>
      <c r="H168" s="695"/>
      <c r="I168" s="695"/>
      <c r="J168" s="695"/>
      <c r="K168" s="695"/>
      <c r="L168" s="696"/>
      <c r="M168" s="211"/>
      <c r="N168" s="182">
        <v>46</v>
      </c>
      <c r="O168" s="192">
        <f>IF(C168=0,0,C168*N168)</f>
        <v>92</v>
      </c>
      <c r="P168" s="52"/>
    </row>
    <row r="169" spans="1:250" ht="18" customHeight="1" x14ac:dyDescent="0.2">
      <c r="B169" s="300" t="s">
        <v>19</v>
      </c>
      <c r="C169" s="150">
        <v>2</v>
      </c>
      <c r="D169" s="694" t="s">
        <v>20</v>
      </c>
      <c r="E169" s="695"/>
      <c r="F169" s="695"/>
      <c r="G169" s="695"/>
      <c r="H169" s="695"/>
      <c r="I169" s="695"/>
      <c r="J169" s="695"/>
      <c r="K169" s="695"/>
      <c r="L169" s="696"/>
      <c r="M169" s="211"/>
      <c r="N169" s="182">
        <v>46</v>
      </c>
      <c r="O169" s="192">
        <f>IF(C169=0,0,C169*N169)</f>
        <v>92</v>
      </c>
      <c r="P169" s="52"/>
    </row>
    <row r="170" spans="1:250" ht="18" customHeight="1" x14ac:dyDescent="0.2">
      <c r="B170" s="300">
        <v>2</v>
      </c>
      <c r="C170" s="150">
        <v>1</v>
      </c>
      <c r="D170" s="694" t="s">
        <v>21</v>
      </c>
      <c r="E170" s="695"/>
      <c r="F170" s="695"/>
      <c r="G170" s="695"/>
      <c r="H170" s="695"/>
      <c r="I170" s="695"/>
      <c r="J170" s="695"/>
      <c r="K170" s="695"/>
      <c r="L170" s="696"/>
      <c r="M170" s="211"/>
      <c r="N170" s="182">
        <v>1100</v>
      </c>
      <c r="O170" s="192">
        <f>IF(C170=0,0,C170*N170)</f>
        <v>1100</v>
      </c>
      <c r="P170" s="52"/>
    </row>
    <row r="171" spans="1:250" ht="18.75" customHeight="1" x14ac:dyDescent="0.2">
      <c r="B171" s="300" t="s">
        <v>73</v>
      </c>
      <c r="C171" s="150">
        <v>1</v>
      </c>
      <c r="D171" s="694" t="s">
        <v>22</v>
      </c>
      <c r="E171" s="695"/>
      <c r="F171" s="695"/>
      <c r="G171" s="695"/>
      <c r="H171" s="695"/>
      <c r="I171" s="695"/>
      <c r="J171" s="695"/>
      <c r="K171" s="695"/>
      <c r="L171" s="696"/>
      <c r="M171" s="211"/>
      <c r="N171" s="182">
        <v>50</v>
      </c>
      <c r="O171" s="192">
        <f>IF(C171=0,0,C171*N171)</f>
        <v>50</v>
      </c>
      <c r="P171" s="52"/>
    </row>
    <row r="172" spans="1:250" ht="19.5" customHeight="1" x14ac:dyDescent="0.2">
      <c r="B172" s="716"/>
      <c r="C172" s="717"/>
      <c r="D172" s="717"/>
      <c r="E172" s="717"/>
      <c r="F172" s="717"/>
      <c r="G172" s="717"/>
      <c r="H172" s="717"/>
      <c r="I172" s="717"/>
      <c r="J172" s="717"/>
      <c r="K172" s="717"/>
      <c r="L172" s="717"/>
      <c r="M172" s="717"/>
      <c r="N172" s="53" t="s">
        <v>5</v>
      </c>
      <c r="O172" s="188">
        <f>SUM(O167:P171)</f>
        <v>1834</v>
      </c>
      <c r="P172" s="52"/>
    </row>
    <row r="173" spans="1:250" ht="21" customHeight="1" x14ac:dyDescent="0.2">
      <c r="B173" s="431" t="s">
        <v>127</v>
      </c>
      <c r="C173" s="432"/>
      <c r="D173" s="433"/>
      <c r="E173" s="432"/>
      <c r="F173" s="432"/>
      <c r="G173" s="432"/>
      <c r="H173" s="432"/>
      <c r="I173" s="432"/>
      <c r="J173" s="432"/>
      <c r="K173" s="432"/>
      <c r="L173" s="432"/>
      <c r="M173" s="432"/>
      <c r="N173" s="432"/>
      <c r="O173" s="432"/>
      <c r="P173" s="432"/>
    </row>
    <row r="174" spans="1:250" ht="21" customHeight="1" x14ac:dyDescent="0.2">
      <c r="B174" s="711" t="str">
        <f>B115</f>
        <v xml:space="preserve">- JUSTIFIQUE EM ANEXO A UTILIDADE DE CADA MATERIAL SOLICITADO PARA O DESENVOLVIMENTO DO PROJETO DE PESQUISA PROPOSTO.  </v>
      </c>
      <c r="C174" s="712"/>
      <c r="D174" s="712"/>
      <c r="E174" s="712"/>
      <c r="F174" s="712"/>
      <c r="G174" s="712"/>
      <c r="H174" s="712"/>
      <c r="I174" s="712"/>
      <c r="J174" s="712"/>
      <c r="K174" s="712"/>
      <c r="L174" s="712"/>
      <c r="M174" s="712"/>
      <c r="N174" s="712"/>
      <c r="O174" s="712"/>
      <c r="P174" s="713"/>
    </row>
  </sheetData>
  <sheetProtection algorithmName="SHA-512" hashValue="lQiO5Esoz66n0W8kxi/2pHT278/S0baK1Zty4HYpXbi8nb5amspbBfFWwmGZPFTEQOj0osiqqKZ6VvvIaaJ7Cw==" saltValue="6ERwWRGKLujm4SxuKHjUbw==" spinCount="100000" sheet="1" objects="1" scenarios="1"/>
  <mergeCells count="123">
    <mergeCell ref="D169:L169"/>
    <mergeCell ref="D168:L168"/>
    <mergeCell ref="D43:L43"/>
    <mergeCell ref="D78:L78"/>
    <mergeCell ref="D77:L77"/>
    <mergeCell ref="D46:L46"/>
    <mergeCell ref="B174:P174"/>
    <mergeCell ref="N65:N66"/>
    <mergeCell ref="O65:O66"/>
    <mergeCell ref="P65:P66"/>
    <mergeCell ref="B62:P62"/>
    <mergeCell ref="D47:L47"/>
    <mergeCell ref="M65:M66"/>
    <mergeCell ref="D65:L66"/>
    <mergeCell ref="D79:L79"/>
    <mergeCell ref="D101:L101"/>
    <mergeCell ref="C65:C66"/>
    <mergeCell ref="B65:B66"/>
    <mergeCell ref="D102:L102"/>
    <mergeCell ref="D103:L103"/>
    <mergeCell ref="D104:L104"/>
    <mergeCell ref="D90:L90"/>
    <mergeCell ref="B172:M172"/>
    <mergeCell ref="D170:L170"/>
    <mergeCell ref="D171:L171"/>
    <mergeCell ref="O3:P3"/>
    <mergeCell ref="D23:L23"/>
    <mergeCell ref="D24:L24"/>
    <mergeCell ref="M15:M16"/>
    <mergeCell ref="D45:L45"/>
    <mergeCell ref="D27:L27"/>
    <mergeCell ref="D35:L35"/>
    <mergeCell ref="D20:L20"/>
    <mergeCell ref="D26:L26"/>
    <mergeCell ref="F9:P9"/>
    <mergeCell ref="D11:F11"/>
    <mergeCell ref="D13:F13"/>
    <mergeCell ref="D15:L16"/>
    <mergeCell ref="O15:O16"/>
    <mergeCell ref="N15:N16"/>
    <mergeCell ref="D29:L29"/>
    <mergeCell ref="D30:L30"/>
    <mergeCell ref="D34:L34"/>
    <mergeCell ref="D91:L91"/>
    <mergeCell ref="D92:L92"/>
    <mergeCell ref="D48:L48"/>
    <mergeCell ref="D167:L167"/>
    <mergeCell ref="D44:L44"/>
    <mergeCell ref="B115:P115"/>
    <mergeCell ref="D107:L107"/>
    <mergeCell ref="D93:L93"/>
    <mergeCell ref="D94:L94"/>
    <mergeCell ref="D95:L95"/>
    <mergeCell ref="D96:L96"/>
    <mergeCell ref="D97:L97"/>
    <mergeCell ref="D98:L98"/>
    <mergeCell ref="D99:L99"/>
    <mergeCell ref="D112:L112"/>
    <mergeCell ref="D105:L105"/>
    <mergeCell ref="D106:L106"/>
    <mergeCell ref="D108:L108"/>
    <mergeCell ref="D109:L109"/>
    <mergeCell ref="D110:L110"/>
    <mergeCell ref="D111:L111"/>
    <mergeCell ref="D100:L100"/>
    <mergeCell ref="D49:L49"/>
    <mergeCell ref="D51:L51"/>
    <mergeCell ref="D59:L59"/>
    <mergeCell ref="D89:L89"/>
    <mergeCell ref="D74:L74"/>
    <mergeCell ref="D50:L50"/>
    <mergeCell ref="D88:L88"/>
    <mergeCell ref="D87:L87"/>
    <mergeCell ref="D82:L82"/>
    <mergeCell ref="D81:L81"/>
    <mergeCell ref="M165:M166"/>
    <mergeCell ref="D42:L42"/>
    <mergeCell ref="H1:I1"/>
    <mergeCell ref="D17:L17"/>
    <mergeCell ref="D25:L25"/>
    <mergeCell ref="D18:L18"/>
    <mergeCell ref="D21:L21"/>
    <mergeCell ref="D19:L19"/>
    <mergeCell ref="D22:L22"/>
    <mergeCell ref="B8:P8"/>
    <mergeCell ref="B13:C13"/>
    <mergeCell ref="B15:B16"/>
    <mergeCell ref="C15:C16"/>
    <mergeCell ref="P15:P16"/>
    <mergeCell ref="B11:C11"/>
    <mergeCell ref="D28:L28"/>
    <mergeCell ref="D36:L36"/>
    <mergeCell ref="D37:L37"/>
    <mergeCell ref="D38:L38"/>
    <mergeCell ref="D39:L39"/>
    <mergeCell ref="D40:L40"/>
    <mergeCell ref="D41:L41"/>
    <mergeCell ref="D67:L67"/>
    <mergeCell ref="D68:L68"/>
    <mergeCell ref="B159:O159"/>
    <mergeCell ref="O165:O166"/>
    <mergeCell ref="N165:N166"/>
    <mergeCell ref="D165:L166"/>
    <mergeCell ref="P165:P166"/>
    <mergeCell ref="B165:B166"/>
    <mergeCell ref="C165:C166"/>
    <mergeCell ref="B61:P61"/>
    <mergeCell ref="D70:L70"/>
    <mergeCell ref="D85:L85"/>
    <mergeCell ref="D84:L84"/>
    <mergeCell ref="D83:L83"/>
    <mergeCell ref="D86:L86"/>
    <mergeCell ref="D73:L73"/>
    <mergeCell ref="D71:L71"/>
    <mergeCell ref="D80:L80"/>
    <mergeCell ref="D72:L72"/>
    <mergeCell ref="D75:L75"/>
    <mergeCell ref="D76:L76"/>
    <mergeCell ref="D69:L69"/>
    <mergeCell ref="B145:P145"/>
    <mergeCell ref="B142:O142"/>
    <mergeCell ref="B143:O143"/>
    <mergeCell ref="B114:P114"/>
  </mergeCells>
  <phoneticPr fontId="0" type="noConversion"/>
  <conditionalFormatting sqref="O60">
    <cfRule type="cellIs" dxfId="95" priority="13" stopIfTrue="1" operator="equal">
      <formula>"INDIQUE A MOEDA"</formula>
    </cfRule>
  </conditionalFormatting>
  <conditionalFormatting sqref="N67:N112 N17:N59">
    <cfRule type="cellIs" dxfId="94" priority="12" stopIfTrue="1" operator="equal">
      <formula>0</formula>
    </cfRule>
  </conditionalFormatting>
  <conditionalFormatting sqref="O167:O171">
    <cfRule type="cellIs" dxfId="93" priority="11" stopIfTrue="1" operator="equal">
      <formula>0</formula>
    </cfRule>
  </conditionalFormatting>
  <conditionalFormatting sqref="B167:B171">
    <cfRule type="cellIs" dxfId="92" priority="10" stopIfTrue="1" operator="equal">
      <formula>0</formula>
    </cfRule>
  </conditionalFormatting>
  <conditionalFormatting sqref="O172">
    <cfRule type="cellIs" dxfId="91" priority="9" stopIfTrue="1" operator="equal">
      <formula>0</formula>
    </cfRule>
  </conditionalFormatting>
  <conditionalFormatting sqref="D13 O67:O112 O17:O59">
    <cfRule type="cellIs" dxfId="90" priority="8" stopIfTrue="1" operator="equal">
      <formula>""</formula>
    </cfRule>
  </conditionalFormatting>
  <conditionalFormatting sqref="C36:M44 C46:M59 C28:M34 D11 E17:M17 F9:P9 B67:M112 E19:L59 M18:M59 B17:D59">
    <cfRule type="cellIs" dxfId="89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67:M171 M67:M112 M17:M59"/>
    <dataValidation type="whole" allowBlank="1" showInputMessage="1" showErrorMessage="1" errorTitle="ATENÇÃO" error="ESTE CAMPO SÓ ACEITAS NÚMEROS INTEIROS" sqref="C167:C171 C67:C112 C17:C59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67:D171"/>
    <dataValidation type="decimal" allowBlank="1" showInputMessage="1" showErrorMessage="1" errorTitle="ATENÇÃO!" error="Esse campo só aceita NÚMEROS." sqref="N167:N171">
      <formula1>0.1</formula1>
      <formula2>9999999.99999999</formula2>
    </dataValidation>
    <dataValidation type="decimal" allowBlank="1" showInputMessage="1" showErrorMessage="1" errorTitle="ATENÇÃO!" error="Esse campo só aceita NÚMEROS." sqref="N67:N112 N17:N59">
      <formula1>0.1</formula1>
      <formula2>99999999999.9999</formula2>
    </dataValidation>
    <dataValidation allowBlank="1" showErrorMessage="1" sqref="E9:P9 G11:G13 P11:P13 D67:L112 D17:L5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9055118110236227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3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165</xdr:row>
                    <xdr:rowOff>219075</xdr:rowOff>
                  </from>
                  <to>
                    <xdr:col>1</xdr:col>
                    <xdr:colOff>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166</xdr:row>
                    <xdr:rowOff>219075</xdr:rowOff>
                  </from>
                  <to>
                    <xdr:col>1</xdr:col>
                    <xdr:colOff>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219075</xdr:rowOff>
                  </from>
                  <to>
                    <xdr:col>1</xdr:col>
                    <xdr:colOff>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219075</xdr:rowOff>
                  </from>
                  <to>
                    <xdr:col>1</xdr:col>
                    <xdr:colOff>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1</xdr:col>
                    <xdr:colOff>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1</xdr:col>
                    <xdr:colOff>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219075</xdr:rowOff>
                  </from>
                  <to>
                    <xdr:col>1</xdr:col>
                    <xdr:colOff>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165</xdr:row>
                    <xdr:rowOff>219075</xdr:rowOff>
                  </from>
                  <to>
                    <xdr:col>1</xdr:col>
                    <xdr:colOff>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166</xdr:row>
                    <xdr:rowOff>219075</xdr:rowOff>
                  </from>
                  <to>
                    <xdr:col>1</xdr:col>
                    <xdr:colOff>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219075</xdr:rowOff>
                  </from>
                  <to>
                    <xdr:col>1</xdr:col>
                    <xdr:colOff>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219075</xdr:rowOff>
                  </from>
                  <to>
                    <xdr:col>1</xdr:col>
                    <xdr:colOff>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1</xdr:col>
                    <xdr:colOff>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1</xdr:col>
                    <xdr:colOff>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219075</xdr:rowOff>
                  </from>
                  <to>
                    <xdr:col>1</xdr:col>
                    <xdr:colOff>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219075</xdr:rowOff>
                  </from>
                  <to>
                    <xdr:col>1</xdr:col>
                    <xdr:colOff>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219075</xdr:rowOff>
                  </from>
                  <to>
                    <xdr:col>1</xdr:col>
                    <xdr:colOff>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1</xdr:col>
                    <xdr:colOff>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1</xdr:col>
                    <xdr:colOff>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219075</xdr:rowOff>
                  </from>
                  <to>
                    <xdr:col>1</xdr:col>
                    <xdr:colOff>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219075</xdr:rowOff>
                  </from>
                  <to>
                    <xdr:col>1</xdr:col>
                    <xdr:colOff>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219075</xdr:rowOff>
                  </from>
                  <to>
                    <xdr:col>1</xdr:col>
                    <xdr:colOff>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219075</xdr:rowOff>
                  </from>
                  <to>
                    <xdr:col>1</xdr:col>
                    <xdr:colOff>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228600</xdr:rowOff>
                  </from>
                  <to>
                    <xdr:col>1</xdr:col>
                    <xdr:colOff>0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219075</xdr:rowOff>
                  </from>
                  <to>
                    <xdr:col>1</xdr:col>
                    <xdr:colOff>0</xdr:colOff>
                    <xdr:row>113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219075</xdr:rowOff>
                  </from>
                  <to>
                    <xdr:col>1</xdr:col>
                    <xdr:colOff>0</xdr:colOff>
                    <xdr:row>113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1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1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L55"/>
  <sheetViews>
    <sheetView showGridLines="0" showRowColHeaders="0" zoomScaleNormal="100" workbookViewId="0"/>
  </sheetViews>
  <sheetFormatPr defaultColWidth="9.140625" defaultRowHeight="12.75" customHeight="1" x14ac:dyDescent="0.2"/>
  <cols>
    <col min="1" max="1" width="2.42578125" style="66" customWidth="1"/>
    <col min="2" max="2" width="9" style="69" customWidth="1"/>
    <col min="3" max="3" width="9.140625" style="69" customWidth="1"/>
    <col min="4" max="4" width="13.28515625" style="69" customWidth="1"/>
    <col min="5" max="5" width="8.42578125" style="57" customWidth="1"/>
    <col min="6" max="6" width="8.5703125" style="57" customWidth="1"/>
    <col min="7" max="7" width="9" style="57" customWidth="1"/>
    <col min="8" max="8" width="20.85546875" style="57" customWidth="1"/>
    <col min="9" max="9" width="10.42578125" style="57" customWidth="1"/>
    <col min="10" max="10" width="10.5703125" style="57" customWidth="1"/>
    <col min="11" max="11" width="18.140625" style="57" customWidth="1"/>
    <col min="12" max="12" width="23.5703125" style="57" customWidth="1"/>
    <col min="13" max="16384" width="9.140625" style="57"/>
  </cols>
  <sheetData>
    <row r="1" spans="1:12" s="56" customFormat="1" ht="8.25" customHeight="1" x14ac:dyDescent="0.2">
      <c r="A1" s="536"/>
      <c r="B1" s="490"/>
      <c r="C1" s="490"/>
      <c r="D1" s="490"/>
      <c r="E1" s="4"/>
    </row>
    <row r="2" spans="1:12" s="56" customFormat="1" x14ac:dyDescent="0.2">
      <c r="A2" s="24"/>
      <c r="B2" s="268"/>
      <c r="C2" s="268"/>
      <c r="D2" s="268"/>
      <c r="E2" s="268"/>
    </row>
    <row r="3" spans="1:12" s="56" customFormat="1" x14ac:dyDescent="0.2">
      <c r="A3" s="24"/>
      <c r="B3" s="268"/>
      <c r="C3" s="268"/>
      <c r="D3" s="268"/>
      <c r="E3" s="268"/>
      <c r="I3" s="440"/>
      <c r="J3" s="440"/>
      <c r="K3" s="440"/>
      <c r="L3" s="440"/>
    </row>
    <row r="4" spans="1:12" s="56" customFormat="1" x14ac:dyDescent="0.2">
      <c r="A4" s="24"/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2" s="56" customFormat="1" x14ac:dyDescent="0.2">
      <c r="A5" s="24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1:12" s="56" customFormat="1" x14ac:dyDescent="0.2">
      <c r="A6" s="24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</row>
    <row r="7" spans="1:12" s="56" customFormat="1" ht="24" customHeight="1" x14ac:dyDescent="0.2">
      <c r="A7" s="24"/>
      <c r="B7" s="957" t="s">
        <v>219</v>
      </c>
      <c r="C7" s="957"/>
      <c r="D7" s="957"/>
      <c r="E7" s="957"/>
      <c r="F7" s="957"/>
      <c r="G7" s="957"/>
      <c r="H7" s="957"/>
      <c r="I7" s="957"/>
      <c r="J7" s="957"/>
      <c r="K7" s="957"/>
      <c r="L7" s="957"/>
    </row>
    <row r="8" spans="1:12" s="12" customFormat="1" ht="19.5" customHeight="1" x14ac:dyDescent="0.2">
      <c r="A8" s="491"/>
      <c r="B8" s="485" t="s">
        <v>118</v>
      </c>
      <c r="C8" s="13"/>
      <c r="D8" s="13"/>
      <c r="E8" s="969"/>
      <c r="F8" s="969"/>
      <c r="G8" s="969"/>
      <c r="H8" s="969"/>
      <c r="I8" s="969"/>
      <c r="J8" s="969"/>
      <c r="K8" s="492" t="s">
        <v>198</v>
      </c>
      <c r="L8" s="528" t="s">
        <v>97</v>
      </c>
    </row>
    <row r="9" spans="1:12" s="56" customFormat="1" ht="9.75" customHeight="1" x14ac:dyDescent="0.2">
      <c r="A9" s="24"/>
      <c r="C9" s="12"/>
      <c r="D9" s="268"/>
      <c r="E9" s="268"/>
      <c r="F9" s="268"/>
      <c r="G9" s="268"/>
      <c r="H9" s="268"/>
      <c r="I9" s="268"/>
      <c r="J9" s="268"/>
      <c r="K9" s="268"/>
      <c r="L9" s="268"/>
    </row>
    <row r="10" spans="1:12" s="56" customFormat="1" ht="22.5" customHeight="1" x14ac:dyDescent="0.2">
      <c r="A10" s="24"/>
      <c r="B10" s="970" t="s">
        <v>199</v>
      </c>
      <c r="C10" s="970"/>
      <c r="D10" s="970"/>
      <c r="E10" s="970"/>
      <c r="F10" s="970"/>
      <c r="G10" s="970"/>
      <c r="H10" s="970"/>
      <c r="I10" s="970"/>
      <c r="J10" s="970"/>
      <c r="K10" s="970"/>
      <c r="L10" s="970"/>
    </row>
    <row r="11" spans="1:12" s="56" customFormat="1" ht="6" customHeight="1" x14ac:dyDescent="0.2">
      <c r="A11" s="24"/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</row>
    <row r="12" spans="1:12" s="56" customFormat="1" ht="27" customHeight="1" x14ac:dyDescent="0.2">
      <c r="A12" s="24"/>
      <c r="B12" s="683" t="s">
        <v>112</v>
      </c>
      <c r="C12" s="683"/>
      <c r="D12" s="961" t="str">
        <f>IF(SUM(L15:L51)=0,"",SUM(L15:L51))</f>
        <v/>
      </c>
      <c r="E12" s="962"/>
      <c r="F12" s="962"/>
      <c r="G12" s="524"/>
      <c r="H12" s="524"/>
      <c r="I12" s="524"/>
      <c r="J12" s="524"/>
      <c r="K12" s="524"/>
      <c r="L12" s="524"/>
    </row>
    <row r="13" spans="1:12" s="56" customFormat="1" ht="6" customHeight="1" x14ac:dyDescent="0.2">
      <c r="A13" s="24"/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</row>
    <row r="14" spans="1:12" s="125" customFormat="1" ht="28.5" customHeight="1" x14ac:dyDescent="0.2">
      <c r="A14" s="442"/>
      <c r="B14" s="483" t="s">
        <v>1</v>
      </c>
      <c r="C14" s="480" t="s">
        <v>200</v>
      </c>
      <c r="D14" s="481"/>
      <c r="E14" s="481"/>
      <c r="F14" s="481"/>
      <c r="G14" s="482"/>
      <c r="H14" s="493" t="s">
        <v>201</v>
      </c>
      <c r="I14" s="484" t="s">
        <v>202</v>
      </c>
      <c r="J14" s="484" t="s">
        <v>203</v>
      </c>
      <c r="K14" s="484" t="s">
        <v>204</v>
      </c>
      <c r="L14" s="484" t="s">
        <v>205</v>
      </c>
    </row>
    <row r="15" spans="1:12" s="12" customFormat="1" ht="23.25" customHeight="1" x14ac:dyDescent="0.2">
      <c r="A15" s="537"/>
      <c r="B15" s="495"/>
      <c r="C15" s="958"/>
      <c r="D15" s="959"/>
      <c r="E15" s="959"/>
      <c r="F15" s="959"/>
      <c r="G15" s="960"/>
      <c r="H15" s="495"/>
      <c r="I15" s="499"/>
      <c r="J15" s="499"/>
      <c r="K15" s="500"/>
      <c r="L15" s="498" t="str">
        <f>IF(I15*K15=0,"",I15*K15)</f>
        <v/>
      </c>
    </row>
    <row r="16" spans="1:12" s="12" customFormat="1" ht="23.25" customHeight="1" x14ac:dyDescent="0.2">
      <c r="A16" s="537"/>
      <c r="B16" s="495"/>
      <c r="C16" s="958"/>
      <c r="D16" s="959"/>
      <c r="E16" s="959"/>
      <c r="F16" s="959"/>
      <c r="G16" s="960"/>
      <c r="H16" s="495"/>
      <c r="I16" s="499"/>
      <c r="J16" s="499"/>
      <c r="K16" s="500"/>
      <c r="L16" s="498" t="str">
        <f t="shared" ref="L16:L51" si="0">IF(I16*K16=0,"",I16*K16)</f>
        <v/>
      </c>
    </row>
    <row r="17" spans="1:12" s="12" customFormat="1" ht="23.25" customHeight="1" x14ac:dyDescent="0.2">
      <c r="A17" s="537"/>
      <c r="B17" s="495"/>
      <c r="C17" s="958"/>
      <c r="D17" s="959"/>
      <c r="E17" s="959"/>
      <c r="F17" s="959"/>
      <c r="G17" s="960"/>
      <c r="H17" s="495"/>
      <c r="I17" s="499"/>
      <c r="J17" s="499"/>
      <c r="K17" s="500"/>
      <c r="L17" s="498" t="str">
        <f t="shared" si="0"/>
        <v/>
      </c>
    </row>
    <row r="18" spans="1:12" s="12" customFormat="1" ht="23.25" customHeight="1" x14ac:dyDescent="0.2">
      <c r="A18" s="537"/>
      <c r="B18" s="495"/>
      <c r="C18" s="958"/>
      <c r="D18" s="959"/>
      <c r="E18" s="959"/>
      <c r="F18" s="959"/>
      <c r="G18" s="960"/>
      <c r="H18" s="495"/>
      <c r="I18" s="499"/>
      <c r="J18" s="499"/>
      <c r="K18" s="500"/>
      <c r="L18" s="498" t="str">
        <f t="shared" si="0"/>
        <v/>
      </c>
    </row>
    <row r="19" spans="1:12" s="12" customFormat="1" ht="23.25" customHeight="1" x14ac:dyDescent="0.2">
      <c r="A19" s="537"/>
      <c r="B19" s="495"/>
      <c r="C19" s="958"/>
      <c r="D19" s="959"/>
      <c r="E19" s="959"/>
      <c r="F19" s="959"/>
      <c r="G19" s="960"/>
      <c r="H19" s="495"/>
      <c r="I19" s="499"/>
      <c r="J19" s="499"/>
      <c r="K19" s="500"/>
      <c r="L19" s="498" t="str">
        <f t="shared" si="0"/>
        <v/>
      </c>
    </row>
    <row r="20" spans="1:12" s="12" customFormat="1" ht="23.25" customHeight="1" x14ac:dyDescent="0.2">
      <c r="A20" s="537"/>
      <c r="B20" s="495"/>
      <c r="C20" s="958"/>
      <c r="D20" s="959"/>
      <c r="E20" s="959"/>
      <c r="F20" s="959"/>
      <c r="G20" s="960"/>
      <c r="H20" s="495"/>
      <c r="I20" s="499"/>
      <c r="J20" s="499"/>
      <c r="K20" s="500"/>
      <c r="L20" s="498" t="str">
        <f t="shared" si="0"/>
        <v/>
      </c>
    </row>
    <row r="21" spans="1:12" s="12" customFormat="1" ht="23.25" customHeight="1" x14ac:dyDescent="0.2">
      <c r="A21" s="537"/>
      <c r="B21" s="495"/>
      <c r="C21" s="958"/>
      <c r="D21" s="959"/>
      <c r="E21" s="959"/>
      <c r="F21" s="959"/>
      <c r="G21" s="960"/>
      <c r="H21" s="495"/>
      <c r="I21" s="499"/>
      <c r="J21" s="499"/>
      <c r="K21" s="500"/>
      <c r="L21" s="498" t="str">
        <f t="shared" si="0"/>
        <v/>
      </c>
    </row>
    <row r="22" spans="1:12" s="12" customFormat="1" ht="23.25" customHeight="1" x14ac:dyDescent="0.2">
      <c r="A22" s="537"/>
      <c r="B22" s="495"/>
      <c r="C22" s="958"/>
      <c r="D22" s="959"/>
      <c r="E22" s="959"/>
      <c r="F22" s="959"/>
      <c r="G22" s="960"/>
      <c r="H22" s="495"/>
      <c r="I22" s="499"/>
      <c r="J22" s="499"/>
      <c r="K22" s="500"/>
      <c r="L22" s="498" t="str">
        <f t="shared" si="0"/>
        <v/>
      </c>
    </row>
    <row r="23" spans="1:12" s="12" customFormat="1" ht="23.25" customHeight="1" x14ac:dyDescent="0.2">
      <c r="A23" s="537"/>
      <c r="B23" s="495"/>
      <c r="C23" s="958"/>
      <c r="D23" s="959"/>
      <c r="E23" s="959"/>
      <c r="F23" s="959"/>
      <c r="G23" s="960"/>
      <c r="H23" s="495"/>
      <c r="I23" s="499"/>
      <c r="J23" s="499"/>
      <c r="K23" s="500"/>
      <c r="L23" s="498" t="str">
        <f t="shared" si="0"/>
        <v/>
      </c>
    </row>
    <row r="24" spans="1:12" s="12" customFormat="1" ht="23.25" customHeight="1" x14ac:dyDescent="0.2">
      <c r="A24" s="537"/>
      <c r="B24" s="495"/>
      <c r="C24" s="958"/>
      <c r="D24" s="959"/>
      <c r="E24" s="959"/>
      <c r="F24" s="959"/>
      <c r="G24" s="960"/>
      <c r="H24" s="495"/>
      <c r="I24" s="499"/>
      <c r="J24" s="499"/>
      <c r="K24" s="500"/>
      <c r="L24" s="498" t="str">
        <f t="shared" si="0"/>
        <v/>
      </c>
    </row>
    <row r="25" spans="1:12" s="12" customFormat="1" ht="23.25" customHeight="1" x14ac:dyDescent="0.2">
      <c r="A25" s="537"/>
      <c r="B25" s="495"/>
      <c r="C25" s="958"/>
      <c r="D25" s="959"/>
      <c r="E25" s="959"/>
      <c r="F25" s="959"/>
      <c r="G25" s="960"/>
      <c r="H25" s="495"/>
      <c r="I25" s="499"/>
      <c r="J25" s="499"/>
      <c r="K25" s="500"/>
      <c r="L25" s="498" t="str">
        <f t="shared" si="0"/>
        <v/>
      </c>
    </row>
    <row r="26" spans="1:12" s="12" customFormat="1" ht="23.25" customHeight="1" x14ac:dyDescent="0.2">
      <c r="A26" s="537"/>
      <c r="B26" s="494"/>
      <c r="C26" s="958"/>
      <c r="D26" s="959"/>
      <c r="E26" s="959"/>
      <c r="F26" s="959"/>
      <c r="G26" s="960"/>
      <c r="H26" s="495"/>
      <c r="I26" s="496"/>
      <c r="J26" s="496"/>
      <c r="K26" s="497"/>
      <c r="L26" s="498" t="str">
        <f t="shared" si="0"/>
        <v/>
      </c>
    </row>
    <row r="27" spans="1:12" s="12" customFormat="1" ht="23.25" customHeight="1" x14ac:dyDescent="0.2">
      <c r="A27" s="537"/>
      <c r="B27" s="495"/>
      <c r="C27" s="958"/>
      <c r="D27" s="959"/>
      <c r="E27" s="959"/>
      <c r="F27" s="959"/>
      <c r="G27" s="960"/>
      <c r="H27" s="495"/>
      <c r="I27" s="499"/>
      <c r="J27" s="499"/>
      <c r="K27" s="500"/>
      <c r="L27" s="498" t="str">
        <f t="shared" si="0"/>
        <v/>
      </c>
    </row>
    <row r="28" spans="1:12" s="12" customFormat="1" ht="23.25" customHeight="1" x14ac:dyDescent="0.2">
      <c r="A28" s="537"/>
      <c r="B28" s="495"/>
      <c r="C28" s="958"/>
      <c r="D28" s="959"/>
      <c r="E28" s="959"/>
      <c r="F28" s="959"/>
      <c r="G28" s="960"/>
      <c r="H28" s="495"/>
      <c r="I28" s="499"/>
      <c r="J28" s="499"/>
      <c r="K28" s="500"/>
      <c r="L28" s="498" t="str">
        <f t="shared" si="0"/>
        <v/>
      </c>
    </row>
    <row r="29" spans="1:12" s="12" customFormat="1" ht="23.25" customHeight="1" x14ac:dyDescent="0.2">
      <c r="A29" s="537"/>
      <c r="B29" s="495"/>
      <c r="C29" s="958"/>
      <c r="D29" s="959"/>
      <c r="E29" s="959"/>
      <c r="F29" s="959"/>
      <c r="G29" s="960"/>
      <c r="H29" s="495"/>
      <c r="I29" s="499"/>
      <c r="J29" s="499"/>
      <c r="K29" s="500"/>
      <c r="L29" s="498" t="str">
        <f t="shared" si="0"/>
        <v/>
      </c>
    </row>
    <row r="30" spans="1:12" s="12" customFormat="1" ht="23.25" customHeight="1" x14ac:dyDescent="0.2">
      <c r="A30" s="537"/>
      <c r="B30" s="495"/>
      <c r="C30" s="958"/>
      <c r="D30" s="959"/>
      <c r="E30" s="959"/>
      <c r="F30" s="959"/>
      <c r="G30" s="960"/>
      <c r="H30" s="495"/>
      <c r="I30" s="499"/>
      <c r="J30" s="499"/>
      <c r="K30" s="500"/>
      <c r="L30" s="498" t="str">
        <f t="shared" si="0"/>
        <v/>
      </c>
    </row>
    <row r="31" spans="1:12" s="12" customFormat="1" ht="23.25" customHeight="1" x14ac:dyDescent="0.2">
      <c r="A31" s="537"/>
      <c r="B31" s="495"/>
      <c r="C31" s="958"/>
      <c r="D31" s="959"/>
      <c r="E31" s="959"/>
      <c r="F31" s="959"/>
      <c r="G31" s="960"/>
      <c r="H31" s="495"/>
      <c r="I31" s="499"/>
      <c r="J31" s="499"/>
      <c r="K31" s="500"/>
      <c r="L31" s="498" t="str">
        <f t="shared" si="0"/>
        <v/>
      </c>
    </row>
    <row r="32" spans="1:12" s="12" customFormat="1" ht="23.25" customHeight="1" x14ac:dyDescent="0.2">
      <c r="A32" s="537"/>
      <c r="B32" s="495"/>
      <c r="C32" s="958"/>
      <c r="D32" s="959"/>
      <c r="E32" s="959"/>
      <c r="F32" s="959"/>
      <c r="G32" s="960"/>
      <c r="H32" s="495"/>
      <c r="I32" s="499"/>
      <c r="J32" s="499"/>
      <c r="K32" s="500"/>
      <c r="L32" s="498" t="str">
        <f t="shared" si="0"/>
        <v/>
      </c>
    </row>
    <row r="33" spans="1:12" s="12" customFormat="1" ht="23.25" customHeight="1" x14ac:dyDescent="0.2">
      <c r="A33" s="537"/>
      <c r="B33" s="495"/>
      <c r="C33" s="958"/>
      <c r="D33" s="959"/>
      <c r="E33" s="959"/>
      <c r="F33" s="959"/>
      <c r="G33" s="960"/>
      <c r="H33" s="495"/>
      <c r="I33" s="499"/>
      <c r="J33" s="499"/>
      <c r="K33" s="500"/>
      <c r="L33" s="498" t="str">
        <f t="shared" si="0"/>
        <v/>
      </c>
    </row>
    <row r="34" spans="1:12" s="12" customFormat="1" ht="23.25" customHeight="1" x14ac:dyDescent="0.2">
      <c r="A34" s="537"/>
      <c r="B34" s="495"/>
      <c r="C34" s="958"/>
      <c r="D34" s="959"/>
      <c r="E34" s="959"/>
      <c r="F34" s="959"/>
      <c r="G34" s="960"/>
      <c r="H34" s="495"/>
      <c r="I34" s="499"/>
      <c r="J34" s="499"/>
      <c r="K34" s="500"/>
      <c r="L34" s="498" t="str">
        <f t="shared" si="0"/>
        <v/>
      </c>
    </row>
    <row r="35" spans="1:12" s="12" customFormat="1" ht="23.25" customHeight="1" x14ac:dyDescent="0.2">
      <c r="A35" s="537"/>
      <c r="B35" s="495"/>
      <c r="C35" s="958"/>
      <c r="D35" s="959"/>
      <c r="E35" s="959"/>
      <c r="F35" s="959"/>
      <c r="G35" s="960"/>
      <c r="H35" s="495"/>
      <c r="I35" s="499"/>
      <c r="J35" s="499"/>
      <c r="K35" s="500"/>
      <c r="L35" s="498" t="str">
        <f t="shared" si="0"/>
        <v/>
      </c>
    </row>
    <row r="36" spans="1:12" s="12" customFormat="1" ht="23.25" customHeight="1" x14ac:dyDescent="0.2">
      <c r="A36" s="537"/>
      <c r="B36" s="495"/>
      <c r="C36" s="958"/>
      <c r="D36" s="959"/>
      <c r="E36" s="959"/>
      <c r="F36" s="959"/>
      <c r="G36" s="960"/>
      <c r="H36" s="495"/>
      <c r="I36" s="499"/>
      <c r="J36" s="499"/>
      <c r="K36" s="500"/>
      <c r="L36" s="498" t="str">
        <f t="shared" si="0"/>
        <v/>
      </c>
    </row>
    <row r="37" spans="1:12" s="12" customFormat="1" ht="23.25" customHeight="1" x14ac:dyDescent="0.2">
      <c r="A37" s="537"/>
      <c r="B37" s="495"/>
      <c r="C37" s="958"/>
      <c r="D37" s="959"/>
      <c r="E37" s="959"/>
      <c r="F37" s="959"/>
      <c r="G37" s="960"/>
      <c r="H37" s="495"/>
      <c r="I37" s="499"/>
      <c r="J37" s="499"/>
      <c r="K37" s="500"/>
      <c r="L37" s="498" t="str">
        <f t="shared" si="0"/>
        <v/>
      </c>
    </row>
    <row r="38" spans="1:12" s="12" customFormat="1" ht="23.25" customHeight="1" x14ac:dyDescent="0.2">
      <c r="A38" s="537"/>
      <c r="B38" s="495"/>
      <c r="C38" s="958"/>
      <c r="D38" s="959"/>
      <c r="E38" s="959"/>
      <c r="F38" s="959"/>
      <c r="G38" s="960"/>
      <c r="H38" s="495"/>
      <c r="I38" s="499"/>
      <c r="J38" s="499"/>
      <c r="K38" s="500"/>
      <c r="L38" s="498" t="str">
        <f t="shared" si="0"/>
        <v/>
      </c>
    </row>
    <row r="39" spans="1:12" s="12" customFormat="1" ht="23.25" customHeight="1" x14ac:dyDescent="0.2">
      <c r="A39" s="537"/>
      <c r="B39" s="495"/>
      <c r="C39" s="958"/>
      <c r="D39" s="959"/>
      <c r="E39" s="959"/>
      <c r="F39" s="959"/>
      <c r="G39" s="960"/>
      <c r="H39" s="495"/>
      <c r="I39" s="499"/>
      <c r="J39" s="499"/>
      <c r="K39" s="500"/>
      <c r="L39" s="498" t="str">
        <f t="shared" si="0"/>
        <v/>
      </c>
    </row>
    <row r="40" spans="1:12" s="12" customFormat="1" ht="23.25" customHeight="1" x14ac:dyDescent="0.2">
      <c r="A40" s="537"/>
      <c r="B40" s="495"/>
      <c r="C40" s="958"/>
      <c r="D40" s="959"/>
      <c r="E40" s="959"/>
      <c r="F40" s="959"/>
      <c r="G40" s="960"/>
      <c r="H40" s="495"/>
      <c r="I40" s="499"/>
      <c r="J40" s="499"/>
      <c r="K40" s="500"/>
      <c r="L40" s="498" t="str">
        <f t="shared" si="0"/>
        <v/>
      </c>
    </row>
    <row r="41" spans="1:12" s="12" customFormat="1" ht="23.25" customHeight="1" x14ac:dyDescent="0.2">
      <c r="A41" s="537"/>
      <c r="B41" s="495"/>
      <c r="C41" s="958"/>
      <c r="D41" s="959"/>
      <c r="E41" s="959"/>
      <c r="F41" s="959"/>
      <c r="G41" s="960"/>
      <c r="H41" s="495"/>
      <c r="I41" s="499"/>
      <c r="J41" s="499"/>
      <c r="K41" s="500"/>
      <c r="L41" s="498" t="str">
        <f t="shared" si="0"/>
        <v/>
      </c>
    </row>
    <row r="42" spans="1:12" s="12" customFormat="1" ht="23.25" customHeight="1" x14ac:dyDescent="0.2">
      <c r="A42" s="537"/>
      <c r="B42" s="495"/>
      <c r="C42" s="958"/>
      <c r="D42" s="959"/>
      <c r="E42" s="959"/>
      <c r="F42" s="959"/>
      <c r="G42" s="960"/>
      <c r="H42" s="495"/>
      <c r="I42" s="499"/>
      <c r="J42" s="499"/>
      <c r="K42" s="500"/>
      <c r="L42" s="498" t="str">
        <f t="shared" si="0"/>
        <v/>
      </c>
    </row>
    <row r="43" spans="1:12" s="12" customFormat="1" ht="23.25" customHeight="1" x14ac:dyDescent="0.2">
      <c r="A43" s="537"/>
      <c r="B43" s="495"/>
      <c r="C43" s="958"/>
      <c r="D43" s="959"/>
      <c r="E43" s="959"/>
      <c r="F43" s="959"/>
      <c r="G43" s="960"/>
      <c r="H43" s="495"/>
      <c r="I43" s="499"/>
      <c r="J43" s="499"/>
      <c r="K43" s="500"/>
      <c r="L43" s="498" t="str">
        <f t="shared" si="0"/>
        <v/>
      </c>
    </row>
    <row r="44" spans="1:12" s="12" customFormat="1" ht="23.25" customHeight="1" x14ac:dyDescent="0.2">
      <c r="A44" s="537"/>
      <c r="B44" s="495"/>
      <c r="C44" s="958"/>
      <c r="D44" s="959"/>
      <c r="E44" s="959"/>
      <c r="F44" s="959"/>
      <c r="G44" s="960"/>
      <c r="H44" s="495"/>
      <c r="I44" s="499"/>
      <c r="J44" s="499"/>
      <c r="K44" s="500"/>
      <c r="L44" s="498" t="str">
        <f t="shared" si="0"/>
        <v/>
      </c>
    </row>
    <row r="45" spans="1:12" s="12" customFormat="1" ht="23.25" customHeight="1" x14ac:dyDescent="0.2">
      <c r="A45" s="537"/>
      <c r="B45" s="495"/>
      <c r="C45" s="958"/>
      <c r="D45" s="959"/>
      <c r="E45" s="959"/>
      <c r="F45" s="959"/>
      <c r="G45" s="960"/>
      <c r="H45" s="495"/>
      <c r="I45" s="499"/>
      <c r="J45" s="499"/>
      <c r="K45" s="500"/>
      <c r="L45" s="498" t="str">
        <f t="shared" si="0"/>
        <v/>
      </c>
    </row>
    <row r="46" spans="1:12" s="12" customFormat="1" ht="23.25" customHeight="1" x14ac:dyDescent="0.2">
      <c r="A46" s="537"/>
      <c r="B46" s="495"/>
      <c r="C46" s="958"/>
      <c r="D46" s="959"/>
      <c r="E46" s="959"/>
      <c r="F46" s="959"/>
      <c r="G46" s="960"/>
      <c r="H46" s="495"/>
      <c r="I46" s="499"/>
      <c r="J46" s="499"/>
      <c r="K46" s="500"/>
      <c r="L46" s="498" t="str">
        <f t="shared" si="0"/>
        <v/>
      </c>
    </row>
    <row r="47" spans="1:12" s="12" customFormat="1" ht="23.25" customHeight="1" x14ac:dyDescent="0.2">
      <c r="A47" s="537"/>
      <c r="B47" s="495"/>
      <c r="C47" s="958"/>
      <c r="D47" s="959"/>
      <c r="E47" s="959"/>
      <c r="F47" s="959"/>
      <c r="G47" s="960"/>
      <c r="H47" s="495"/>
      <c r="I47" s="499"/>
      <c r="J47" s="499"/>
      <c r="K47" s="500"/>
      <c r="L47" s="498" t="str">
        <f t="shared" si="0"/>
        <v/>
      </c>
    </row>
    <row r="48" spans="1:12" s="12" customFormat="1" ht="23.25" customHeight="1" x14ac:dyDescent="0.2">
      <c r="A48" s="537"/>
      <c r="B48" s="495"/>
      <c r="C48" s="958"/>
      <c r="D48" s="959"/>
      <c r="E48" s="959"/>
      <c r="F48" s="959"/>
      <c r="G48" s="960"/>
      <c r="H48" s="495"/>
      <c r="I48" s="499"/>
      <c r="J48" s="499"/>
      <c r="K48" s="500"/>
      <c r="L48" s="498" t="str">
        <f t="shared" si="0"/>
        <v/>
      </c>
    </row>
    <row r="49" spans="1:12" s="12" customFormat="1" ht="23.25" customHeight="1" x14ac:dyDescent="0.2">
      <c r="A49" s="537"/>
      <c r="B49" s="495"/>
      <c r="C49" s="958"/>
      <c r="D49" s="959"/>
      <c r="E49" s="959"/>
      <c r="F49" s="959"/>
      <c r="G49" s="960"/>
      <c r="H49" s="495"/>
      <c r="I49" s="499"/>
      <c r="J49" s="499"/>
      <c r="K49" s="500"/>
      <c r="L49" s="498" t="str">
        <f t="shared" si="0"/>
        <v/>
      </c>
    </row>
    <row r="50" spans="1:12" s="12" customFormat="1" ht="23.25" customHeight="1" x14ac:dyDescent="0.2">
      <c r="A50" s="537"/>
      <c r="B50" s="495"/>
      <c r="C50" s="958"/>
      <c r="D50" s="959"/>
      <c r="E50" s="959"/>
      <c r="F50" s="959"/>
      <c r="G50" s="960"/>
      <c r="H50" s="495"/>
      <c r="I50" s="499"/>
      <c r="J50" s="499"/>
      <c r="K50" s="500"/>
      <c r="L50" s="498" t="str">
        <f t="shared" si="0"/>
        <v/>
      </c>
    </row>
    <row r="51" spans="1:12" s="12" customFormat="1" ht="23.25" customHeight="1" x14ac:dyDescent="0.2">
      <c r="A51" s="537"/>
      <c r="B51" s="495"/>
      <c r="C51" s="958"/>
      <c r="D51" s="959"/>
      <c r="E51" s="959"/>
      <c r="F51" s="959"/>
      <c r="G51" s="960"/>
      <c r="H51" s="495"/>
      <c r="I51" s="499"/>
      <c r="J51" s="499"/>
      <c r="K51" s="500"/>
      <c r="L51" s="498" t="str">
        <f t="shared" si="0"/>
        <v/>
      </c>
    </row>
    <row r="52" spans="1:12" s="66" customFormat="1" ht="9.75" customHeight="1" x14ac:dyDescent="0.2">
      <c r="A52" s="22"/>
      <c r="B52" s="97"/>
      <c r="C52" s="97"/>
      <c r="D52" s="97"/>
      <c r="E52" s="90"/>
      <c r="F52" s="90"/>
      <c r="G52" s="98"/>
      <c r="H52" s="98"/>
      <c r="I52" s="23"/>
      <c r="J52" s="23"/>
      <c r="K52" s="23"/>
      <c r="L52" s="23"/>
    </row>
    <row r="53" spans="1:12" ht="12.75" customHeight="1" x14ac:dyDescent="0.2">
      <c r="A53" s="22"/>
      <c r="B53" s="963" t="s">
        <v>206</v>
      </c>
      <c r="C53" s="964"/>
      <c r="D53" s="964"/>
      <c r="E53" s="964"/>
      <c r="F53" s="964"/>
      <c r="G53" s="964"/>
      <c r="H53" s="964"/>
      <c r="I53" s="964"/>
      <c r="J53" s="964"/>
      <c r="K53" s="964"/>
      <c r="L53" s="965"/>
    </row>
    <row r="54" spans="1:12" s="20" customFormat="1" ht="12.75" customHeight="1" x14ac:dyDescent="0.2">
      <c r="A54" s="441"/>
      <c r="B54" s="966"/>
      <c r="C54" s="967"/>
      <c r="D54" s="967"/>
      <c r="E54" s="967"/>
      <c r="F54" s="967"/>
      <c r="G54" s="967"/>
      <c r="H54" s="967"/>
      <c r="I54" s="967"/>
      <c r="J54" s="967"/>
      <c r="K54" s="967"/>
      <c r="L54" s="968"/>
    </row>
    <row r="55" spans="1:12" x14ac:dyDescent="0.2">
      <c r="A55" s="22"/>
      <c r="B55" s="944" t="str">
        <f>'9-BOLSAS'!B43</f>
        <v>FAPESP,  JUNHO DE 2016</v>
      </c>
      <c r="C55" s="944"/>
      <c r="D55" s="944"/>
      <c r="E55" s="944"/>
      <c r="F55" s="422"/>
      <c r="G55" s="422"/>
      <c r="H55" s="422"/>
      <c r="I55" s="422"/>
      <c r="J55" s="422"/>
      <c r="K55" s="422"/>
      <c r="L55" s="422"/>
    </row>
  </sheetData>
  <sheetProtection algorithmName="SHA-512" hashValue="mo249/4zuk2f7s5c0hKn9VKDl4tN0R3Vc2o6zadE+biGEBwkjQqEYpsZpP9rruTtZkaMVqOUD8xr7D9KHHH46g==" saltValue="Mkg5S8q6l50GzQpk76AMnQ==" spinCount="100000" sheet="1" objects="1" scenarios="1"/>
  <mergeCells count="44">
    <mergeCell ref="E8:J8"/>
    <mergeCell ref="B10:L10"/>
    <mergeCell ref="C15:G15"/>
    <mergeCell ref="C16:G16"/>
    <mergeCell ref="C37:G37"/>
    <mergeCell ref="C17:G17"/>
    <mergeCell ref="C18:G18"/>
    <mergeCell ref="C19:G19"/>
    <mergeCell ref="C20:G20"/>
    <mergeCell ref="C21:G21"/>
    <mergeCell ref="C22:G22"/>
    <mergeCell ref="C36:G36"/>
    <mergeCell ref="B53:L54"/>
    <mergeCell ref="B55:E55"/>
    <mergeCell ref="C26:G26"/>
    <mergeCell ref="C27:G27"/>
    <mergeCell ref="C28:G28"/>
    <mergeCell ref="C29:G29"/>
    <mergeCell ref="C30:G30"/>
    <mergeCell ref="C31:G31"/>
    <mergeCell ref="C32:G32"/>
    <mergeCell ref="C33:G33"/>
    <mergeCell ref="C41:G41"/>
    <mergeCell ref="C49:G49"/>
    <mergeCell ref="C50:G50"/>
    <mergeCell ref="C51:G51"/>
    <mergeCell ref="C42:G42"/>
    <mergeCell ref="C43:G43"/>
    <mergeCell ref="B7:L7"/>
    <mergeCell ref="C46:G46"/>
    <mergeCell ref="C47:G47"/>
    <mergeCell ref="C48:G48"/>
    <mergeCell ref="B12:C12"/>
    <mergeCell ref="D12:F12"/>
    <mergeCell ref="C44:G44"/>
    <mergeCell ref="C45:G45"/>
    <mergeCell ref="C23:G23"/>
    <mergeCell ref="C24:G24"/>
    <mergeCell ref="C25:G25"/>
    <mergeCell ref="C38:G38"/>
    <mergeCell ref="C39:G39"/>
    <mergeCell ref="C40:G40"/>
    <mergeCell ref="C34:G34"/>
    <mergeCell ref="C35:G35"/>
  </mergeCells>
  <conditionalFormatting sqref="H15:K51 B15:C51">
    <cfRule type="cellIs" dxfId="13" priority="5" stopIfTrue="1" operator="equal">
      <formula>""</formula>
    </cfRule>
  </conditionalFormatting>
  <conditionalFormatting sqref="L15:L51">
    <cfRule type="cellIs" dxfId="12" priority="4" stopIfTrue="1" operator="equal">
      <formula>""</formula>
    </cfRule>
  </conditionalFormatting>
  <conditionalFormatting sqref="I52:L52">
    <cfRule type="cellIs" dxfId="11" priority="3" stopIfTrue="1" operator="equal">
      <formula>"INDIQUE A MOEDA"</formula>
    </cfRule>
  </conditionalFormatting>
  <conditionalFormatting sqref="L8 E8:J8">
    <cfRule type="cellIs" dxfId="10" priority="2" operator="equal">
      <formula>""</formula>
    </cfRule>
  </conditionalFormatting>
  <conditionalFormatting sqref="D12:F12">
    <cfRule type="cellIs" dxfId="9" priority="1" operator="equal">
      <formula>""</formula>
    </cfRule>
  </conditionalFormatting>
  <dataValidations count="7">
    <dataValidation allowBlank="1" showErrorMessage="1" promptTitle="ATENÇÃO!" prompt="PARA RADIOISÓTOPOS OU RADIOATIVOS,  INDICAR O Nº DE AUTORIZAÇÃO DA CNEN PARA O PESQUISADOR  E PARA A INSTITUIÇÃO. " sqref="D46:G51 D39:G43 D26:G36 C15:C51 D15:G24"/>
    <dataValidation type="decimal" allowBlank="1" showInputMessage="1" showErrorMessage="1" errorTitle="ATENÇÃO!" error="Esse campo só aceita NÚMEROS." sqref="I15:K51">
      <formula1>0.1</formula1>
      <formula2>9999999.99999999</formula2>
    </dataValidation>
    <dataValidation allowBlank="1" showErrorMessage="1" promptTitle="ATENÇÃO!" prompt="PARA RADIOISÓTOPOS OU RADIOATIVOS,  INDICAR O Nº DE AUTORIZAÇÃO DA CNEN PARA O PESQUISADOR  E PARA A INSTITUIÇÃO." sqref="C14:H14"/>
    <dataValidation allowBlank="1" showErrorMessage="1" prompt="DIGITE O NOME NA PRIMEIRA PLANILHA 1-MPN" sqref="E8:J8"/>
    <dataValidation allowBlank="1" showInputMessage="1" showErrorMessage="1" promptTitle="EXEMPLO:" prompt="99/99999-9 - (SE FOR PEDIDO INICIAL, NÃO É NECESSÁRIO PREENCHER ESTE CAMPO)." sqref="L8"/>
    <dataValidation allowBlank="1" showInputMessage="1" showErrorMessage="1" promptTitle="ATENÇÃO" prompt="ANTES DE PREENCHER, CONSULTE A PLANILHA AO LADO._x000a__x000a_UTILIZE SEMPRE A TECLA &lt;TAB&gt; PARA IR PARA OS CAMPOS QUE ACEITAM PREENCHIMENTO._x000a__x000a_OS CAMPOS DE TOTALIZAÇÃO CONTÉM FÓRMULAS E ESTÃO PROTEGIDOS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D1"/>
  </dataValidations>
  <printOptions horizontalCentered="1" verticalCentered="1"/>
  <pageMargins left="0.59055118110236227" right="0.39370078740157483" top="0.39370078740157483" bottom="0.39370078740157483" header="0" footer="0"/>
  <pageSetup paperSize="9" scale="6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O55"/>
  <sheetViews>
    <sheetView showGridLines="0" showRowColHeaders="0" zoomScaleNormal="100" workbookViewId="0"/>
  </sheetViews>
  <sheetFormatPr defaultColWidth="9.140625" defaultRowHeight="12.75" customHeight="1" x14ac:dyDescent="0.2"/>
  <cols>
    <col min="1" max="1" width="2.42578125" style="66" customWidth="1"/>
    <col min="2" max="2" width="7.7109375" style="69" customWidth="1"/>
    <col min="3" max="3" width="9.140625" style="69" customWidth="1"/>
    <col min="4" max="4" width="15.85546875" style="69" customWidth="1"/>
    <col min="5" max="6" width="5" style="57" customWidth="1"/>
    <col min="7" max="7" width="3" style="57" customWidth="1"/>
    <col min="8" max="8" width="22.140625" style="57" customWidth="1"/>
    <col min="9" max="9" width="20.85546875" style="57" customWidth="1"/>
    <col min="10" max="10" width="10.42578125" style="57" customWidth="1"/>
    <col min="11" max="11" width="10" style="57" customWidth="1"/>
    <col min="12" max="12" width="16.140625" style="57" customWidth="1"/>
    <col min="13" max="13" width="18.140625" style="57" customWidth="1"/>
    <col min="14" max="14" width="2.5703125" style="57" customWidth="1"/>
    <col min="15" max="15" width="10.7109375" style="57" hidden="1" customWidth="1"/>
    <col min="16" max="16384" width="9.140625" style="57"/>
  </cols>
  <sheetData>
    <row r="1" spans="1:15" s="56" customFormat="1" ht="8.25" customHeight="1" x14ac:dyDescent="0.2">
      <c r="A1" s="536"/>
      <c r="B1" s="490"/>
      <c r="C1" s="490"/>
      <c r="D1" s="490"/>
      <c r="E1" s="4"/>
    </row>
    <row r="2" spans="1:15" s="527" customFormat="1" x14ac:dyDescent="0.2">
      <c r="A2" s="24"/>
      <c r="B2" s="268"/>
      <c r="C2" s="268"/>
      <c r="D2" s="268"/>
      <c r="E2" s="268"/>
      <c r="F2" s="56"/>
      <c r="G2" s="56"/>
      <c r="H2" s="56"/>
      <c r="I2" s="56"/>
      <c r="J2" s="56"/>
      <c r="K2" s="56"/>
      <c r="L2" s="56"/>
      <c r="M2" s="56"/>
    </row>
    <row r="3" spans="1:15" s="527" customFormat="1" x14ac:dyDescent="0.2">
      <c r="A3" s="24"/>
      <c r="B3" s="268"/>
      <c r="C3" s="268"/>
      <c r="D3" s="268"/>
      <c r="E3" s="268"/>
      <c r="F3" s="56"/>
      <c r="G3" s="56"/>
      <c r="H3" s="56"/>
      <c r="I3" s="56"/>
      <c r="J3" s="440"/>
      <c r="K3" s="440"/>
      <c r="L3" s="440"/>
      <c r="M3" s="440"/>
      <c r="N3" s="160"/>
      <c r="O3" s="160"/>
    </row>
    <row r="4" spans="1:15" s="527" customFormat="1" x14ac:dyDescent="0.2">
      <c r="A4" s="24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56"/>
      <c r="N4" s="42"/>
      <c r="O4" s="42"/>
    </row>
    <row r="5" spans="1:15" s="527" customFormat="1" x14ac:dyDescent="0.2">
      <c r="A5" s="24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449"/>
      <c r="N5" s="42"/>
      <c r="O5" s="42"/>
    </row>
    <row r="6" spans="1:15" s="527" customFormat="1" x14ac:dyDescent="0.2">
      <c r="A6" s="24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</row>
    <row r="7" spans="1:15" s="6" customFormat="1" ht="19.5" customHeight="1" x14ac:dyDescent="0.2">
      <c r="A7" s="491"/>
      <c r="B7" s="485" t="s">
        <v>118</v>
      </c>
      <c r="C7" s="13"/>
      <c r="D7" s="13"/>
      <c r="E7" s="969"/>
      <c r="F7" s="969"/>
      <c r="G7" s="969"/>
      <c r="H7" s="969"/>
      <c r="I7" s="969"/>
      <c r="J7" s="969"/>
      <c r="K7" s="8"/>
      <c r="L7" s="488" t="s">
        <v>198</v>
      </c>
      <c r="M7" s="528" t="s">
        <v>97</v>
      </c>
    </row>
    <row r="8" spans="1:15" s="527" customFormat="1" ht="9.75" customHeight="1" x14ac:dyDescent="0.2">
      <c r="A8" s="24"/>
      <c r="B8" s="56"/>
      <c r="C8" s="12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101"/>
      <c r="O8" s="101"/>
    </row>
    <row r="9" spans="1:15" s="516" customFormat="1" ht="22.5" customHeight="1" x14ac:dyDescent="0.2">
      <c r="A9" s="513"/>
      <c r="B9" s="532"/>
      <c r="D9" s="533"/>
      <c r="E9" s="533"/>
      <c r="F9" s="533"/>
      <c r="G9" s="533"/>
      <c r="H9" s="515" t="s">
        <v>219</v>
      </c>
      <c r="J9" s="538"/>
      <c r="K9" s="538"/>
      <c r="L9" s="515"/>
      <c r="M9" s="539"/>
    </row>
    <row r="10" spans="1:15" s="527" customFormat="1" ht="21" customHeight="1" x14ac:dyDescent="0.2">
      <c r="A10" s="24"/>
      <c r="B10" s="971" t="s">
        <v>207</v>
      </c>
      <c r="C10" s="971"/>
      <c r="D10" s="971"/>
      <c r="E10" s="971"/>
      <c r="F10" s="971"/>
      <c r="G10" s="971"/>
      <c r="H10" s="971"/>
      <c r="I10" s="971"/>
      <c r="J10" s="971"/>
      <c r="K10" s="971"/>
      <c r="L10" s="971"/>
      <c r="M10" s="971"/>
    </row>
    <row r="11" spans="1:15" s="527" customFormat="1" ht="6.75" customHeight="1" x14ac:dyDescent="0.2">
      <c r="A11" s="24"/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</row>
    <row r="12" spans="1:15" s="527" customFormat="1" ht="27" customHeight="1" x14ac:dyDescent="0.2">
      <c r="A12" s="24"/>
      <c r="B12" s="683" t="s">
        <v>112</v>
      </c>
      <c r="C12" s="683"/>
      <c r="D12" s="972" t="str">
        <f>IF(SUM(M15:M51)=0,"",SUM(M15:M51))</f>
        <v/>
      </c>
      <c r="E12" s="973"/>
      <c r="F12" s="973"/>
      <c r="G12" s="974"/>
      <c r="H12" s="328"/>
      <c r="I12" s="328"/>
      <c r="J12" s="328"/>
      <c r="K12" s="328"/>
      <c r="L12" s="328"/>
      <c r="M12" s="328"/>
    </row>
    <row r="13" spans="1:15" s="527" customFormat="1" ht="6.75" customHeight="1" x14ac:dyDescent="0.2">
      <c r="A13" s="540"/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</row>
    <row r="14" spans="1:15" s="55" customFormat="1" ht="28.5" customHeight="1" x14ac:dyDescent="0.2">
      <c r="A14" s="523"/>
      <c r="B14" s="483" t="s">
        <v>1</v>
      </c>
      <c r="C14" s="480" t="s">
        <v>200</v>
      </c>
      <c r="D14" s="481"/>
      <c r="E14" s="481"/>
      <c r="F14" s="481"/>
      <c r="G14" s="482"/>
      <c r="H14" s="493" t="s">
        <v>201</v>
      </c>
      <c r="I14" s="484" t="s">
        <v>208</v>
      </c>
      <c r="J14" s="484" t="s">
        <v>202</v>
      </c>
      <c r="K14" s="484" t="s">
        <v>203</v>
      </c>
      <c r="L14" s="484" t="s">
        <v>204</v>
      </c>
      <c r="M14" s="484" t="s">
        <v>205</v>
      </c>
    </row>
    <row r="15" spans="1:15" s="6" customFormat="1" ht="23.25" customHeight="1" x14ac:dyDescent="0.2">
      <c r="A15" s="537"/>
      <c r="B15" s="495"/>
      <c r="C15" s="958"/>
      <c r="D15" s="959"/>
      <c r="E15" s="959"/>
      <c r="F15" s="959"/>
      <c r="G15" s="960"/>
      <c r="H15" s="495"/>
      <c r="I15" s="497"/>
      <c r="J15" s="499"/>
      <c r="K15" s="499"/>
      <c r="L15" s="500"/>
      <c r="M15" s="501" t="str">
        <f>IF(J15*L15=0,"",J15*L15)</f>
        <v/>
      </c>
      <c r="N15" s="537"/>
      <c r="O15" s="6" t="s">
        <v>209</v>
      </c>
    </row>
    <row r="16" spans="1:15" s="6" customFormat="1" ht="23.25" customHeight="1" x14ac:dyDescent="0.2">
      <c r="A16" s="537"/>
      <c r="B16" s="495"/>
      <c r="C16" s="958"/>
      <c r="D16" s="959"/>
      <c r="E16" s="959"/>
      <c r="F16" s="959"/>
      <c r="G16" s="960"/>
      <c r="H16" s="495"/>
      <c r="I16" s="497"/>
      <c r="J16" s="499"/>
      <c r="K16" s="499"/>
      <c r="L16" s="500"/>
      <c r="M16" s="501" t="str">
        <f t="shared" ref="M16:M51" si="0">IF(J16*L16=0,"",J16*L16)</f>
        <v/>
      </c>
      <c r="N16" s="537"/>
      <c r="O16" s="6" t="s">
        <v>210</v>
      </c>
    </row>
    <row r="17" spans="1:14" s="6" customFormat="1" ht="23.25" customHeight="1" x14ac:dyDescent="0.2">
      <c r="A17" s="537"/>
      <c r="B17" s="495"/>
      <c r="C17" s="958"/>
      <c r="D17" s="959"/>
      <c r="E17" s="959"/>
      <c r="F17" s="959"/>
      <c r="G17" s="960"/>
      <c r="H17" s="495"/>
      <c r="I17" s="497"/>
      <c r="J17" s="499"/>
      <c r="K17" s="499"/>
      <c r="L17" s="500"/>
      <c r="M17" s="501" t="str">
        <f t="shared" si="0"/>
        <v/>
      </c>
      <c r="N17" s="537"/>
    </row>
    <row r="18" spans="1:14" s="6" customFormat="1" ht="23.25" customHeight="1" x14ac:dyDescent="0.2">
      <c r="A18" s="537"/>
      <c r="B18" s="495"/>
      <c r="C18" s="958"/>
      <c r="D18" s="959"/>
      <c r="E18" s="959"/>
      <c r="F18" s="959"/>
      <c r="G18" s="960"/>
      <c r="H18" s="495"/>
      <c r="I18" s="497"/>
      <c r="J18" s="499"/>
      <c r="K18" s="499"/>
      <c r="L18" s="500"/>
      <c r="M18" s="501" t="str">
        <f t="shared" si="0"/>
        <v/>
      </c>
      <c r="N18" s="537"/>
    </row>
    <row r="19" spans="1:14" s="6" customFormat="1" ht="23.25" customHeight="1" x14ac:dyDescent="0.2">
      <c r="A19" s="537"/>
      <c r="B19" s="495"/>
      <c r="C19" s="958"/>
      <c r="D19" s="959"/>
      <c r="E19" s="959"/>
      <c r="F19" s="959"/>
      <c r="G19" s="960"/>
      <c r="H19" s="495"/>
      <c r="I19" s="497"/>
      <c r="J19" s="499"/>
      <c r="K19" s="499"/>
      <c r="L19" s="500"/>
      <c r="M19" s="501" t="str">
        <f t="shared" si="0"/>
        <v/>
      </c>
      <c r="N19" s="537"/>
    </row>
    <row r="20" spans="1:14" s="6" customFormat="1" ht="23.25" customHeight="1" x14ac:dyDescent="0.2">
      <c r="A20" s="537"/>
      <c r="B20" s="495"/>
      <c r="C20" s="958"/>
      <c r="D20" s="959"/>
      <c r="E20" s="959"/>
      <c r="F20" s="959"/>
      <c r="G20" s="960"/>
      <c r="H20" s="495"/>
      <c r="I20" s="497"/>
      <c r="J20" s="499"/>
      <c r="K20" s="499"/>
      <c r="L20" s="500"/>
      <c r="M20" s="501" t="str">
        <f t="shared" si="0"/>
        <v/>
      </c>
      <c r="N20" s="537"/>
    </row>
    <row r="21" spans="1:14" s="6" customFormat="1" ht="23.25" customHeight="1" x14ac:dyDescent="0.2">
      <c r="A21" s="537"/>
      <c r="B21" s="495"/>
      <c r="C21" s="958"/>
      <c r="D21" s="959"/>
      <c r="E21" s="959"/>
      <c r="F21" s="959"/>
      <c r="G21" s="960"/>
      <c r="H21" s="495"/>
      <c r="I21" s="497"/>
      <c r="J21" s="499"/>
      <c r="K21" s="499"/>
      <c r="L21" s="500"/>
      <c r="M21" s="501" t="str">
        <f t="shared" si="0"/>
        <v/>
      </c>
      <c r="N21" s="537"/>
    </row>
    <row r="22" spans="1:14" s="6" customFormat="1" ht="23.25" customHeight="1" x14ac:dyDescent="0.2">
      <c r="A22" s="537"/>
      <c r="B22" s="495"/>
      <c r="C22" s="958"/>
      <c r="D22" s="959"/>
      <c r="E22" s="959"/>
      <c r="F22" s="959"/>
      <c r="G22" s="960"/>
      <c r="H22" s="495"/>
      <c r="I22" s="497"/>
      <c r="J22" s="499"/>
      <c r="K22" s="499"/>
      <c r="L22" s="500"/>
      <c r="M22" s="501" t="str">
        <f t="shared" si="0"/>
        <v/>
      </c>
      <c r="N22" s="537"/>
    </row>
    <row r="23" spans="1:14" s="6" customFormat="1" ht="23.25" customHeight="1" x14ac:dyDescent="0.2">
      <c r="A23" s="537"/>
      <c r="B23" s="495"/>
      <c r="C23" s="958"/>
      <c r="D23" s="959"/>
      <c r="E23" s="959"/>
      <c r="F23" s="959"/>
      <c r="G23" s="960"/>
      <c r="H23" s="495"/>
      <c r="I23" s="497"/>
      <c r="J23" s="499"/>
      <c r="K23" s="499"/>
      <c r="L23" s="500"/>
      <c r="M23" s="501" t="str">
        <f t="shared" si="0"/>
        <v/>
      </c>
      <c r="N23" s="537"/>
    </row>
    <row r="24" spans="1:14" s="6" customFormat="1" ht="23.25" customHeight="1" x14ac:dyDescent="0.2">
      <c r="A24" s="537"/>
      <c r="B24" s="495"/>
      <c r="C24" s="958"/>
      <c r="D24" s="959"/>
      <c r="E24" s="959"/>
      <c r="F24" s="959"/>
      <c r="G24" s="960"/>
      <c r="H24" s="495"/>
      <c r="I24" s="497"/>
      <c r="J24" s="499"/>
      <c r="K24" s="499"/>
      <c r="L24" s="500"/>
      <c r="M24" s="501" t="str">
        <f t="shared" si="0"/>
        <v/>
      </c>
      <c r="N24" s="537"/>
    </row>
    <row r="25" spans="1:14" s="6" customFormat="1" ht="23.25" customHeight="1" x14ac:dyDescent="0.2">
      <c r="A25" s="537"/>
      <c r="B25" s="495"/>
      <c r="C25" s="958"/>
      <c r="D25" s="959"/>
      <c r="E25" s="959"/>
      <c r="F25" s="959"/>
      <c r="G25" s="960"/>
      <c r="H25" s="495"/>
      <c r="I25" s="497"/>
      <c r="J25" s="499"/>
      <c r="K25" s="499"/>
      <c r="L25" s="500"/>
      <c r="M25" s="501" t="str">
        <f t="shared" si="0"/>
        <v/>
      </c>
      <c r="N25" s="537"/>
    </row>
    <row r="26" spans="1:14" s="6" customFormat="1" ht="23.25" customHeight="1" x14ac:dyDescent="0.2">
      <c r="A26" s="537"/>
      <c r="B26" s="495"/>
      <c r="C26" s="958"/>
      <c r="D26" s="959"/>
      <c r="E26" s="959"/>
      <c r="F26" s="959"/>
      <c r="G26" s="960"/>
      <c r="H26" s="495"/>
      <c r="I26" s="497"/>
      <c r="J26" s="499"/>
      <c r="K26" s="499"/>
      <c r="L26" s="500"/>
      <c r="M26" s="501" t="str">
        <f t="shared" si="0"/>
        <v/>
      </c>
      <c r="N26" s="537"/>
    </row>
    <row r="27" spans="1:14" s="6" customFormat="1" ht="23.25" customHeight="1" x14ac:dyDescent="0.2">
      <c r="A27" s="537"/>
      <c r="B27" s="495"/>
      <c r="C27" s="958"/>
      <c r="D27" s="959"/>
      <c r="E27" s="959"/>
      <c r="F27" s="959"/>
      <c r="G27" s="960"/>
      <c r="H27" s="495"/>
      <c r="I27" s="497"/>
      <c r="J27" s="499"/>
      <c r="K27" s="499"/>
      <c r="L27" s="500"/>
      <c r="M27" s="501" t="str">
        <f t="shared" si="0"/>
        <v/>
      </c>
      <c r="N27" s="537"/>
    </row>
    <row r="28" spans="1:14" s="6" customFormat="1" ht="23.25" customHeight="1" x14ac:dyDescent="0.2">
      <c r="A28" s="537"/>
      <c r="B28" s="495"/>
      <c r="C28" s="958"/>
      <c r="D28" s="959"/>
      <c r="E28" s="959"/>
      <c r="F28" s="959"/>
      <c r="G28" s="960"/>
      <c r="H28" s="495"/>
      <c r="I28" s="497"/>
      <c r="J28" s="499"/>
      <c r="K28" s="499"/>
      <c r="L28" s="500"/>
      <c r="M28" s="501" t="str">
        <f t="shared" si="0"/>
        <v/>
      </c>
      <c r="N28" s="537"/>
    </row>
    <row r="29" spans="1:14" s="6" customFormat="1" ht="23.25" customHeight="1" x14ac:dyDescent="0.2">
      <c r="A29" s="537"/>
      <c r="B29" s="495"/>
      <c r="C29" s="958"/>
      <c r="D29" s="959"/>
      <c r="E29" s="959"/>
      <c r="F29" s="959"/>
      <c r="G29" s="960"/>
      <c r="H29" s="495"/>
      <c r="I29" s="497"/>
      <c r="J29" s="499"/>
      <c r="K29" s="499"/>
      <c r="L29" s="500"/>
      <c r="M29" s="501" t="str">
        <f t="shared" si="0"/>
        <v/>
      </c>
      <c r="N29" s="537"/>
    </row>
    <row r="30" spans="1:14" s="6" customFormat="1" ht="23.25" customHeight="1" x14ac:dyDescent="0.2">
      <c r="A30" s="537"/>
      <c r="B30" s="495"/>
      <c r="C30" s="958"/>
      <c r="D30" s="959"/>
      <c r="E30" s="959"/>
      <c r="F30" s="959"/>
      <c r="G30" s="960"/>
      <c r="H30" s="495"/>
      <c r="I30" s="497"/>
      <c r="J30" s="499"/>
      <c r="K30" s="499"/>
      <c r="L30" s="500"/>
      <c r="M30" s="501" t="str">
        <f t="shared" si="0"/>
        <v/>
      </c>
      <c r="N30" s="537"/>
    </row>
    <row r="31" spans="1:14" s="6" customFormat="1" ht="23.25" customHeight="1" x14ac:dyDescent="0.2">
      <c r="A31" s="537"/>
      <c r="B31" s="495"/>
      <c r="C31" s="958"/>
      <c r="D31" s="959"/>
      <c r="E31" s="959"/>
      <c r="F31" s="959"/>
      <c r="G31" s="960"/>
      <c r="H31" s="495"/>
      <c r="I31" s="497"/>
      <c r="J31" s="499"/>
      <c r="K31" s="499"/>
      <c r="L31" s="500"/>
      <c r="M31" s="501" t="str">
        <f t="shared" si="0"/>
        <v/>
      </c>
      <c r="N31" s="537"/>
    </row>
    <row r="32" spans="1:14" s="6" customFormat="1" ht="23.25" customHeight="1" x14ac:dyDescent="0.2">
      <c r="A32" s="537"/>
      <c r="B32" s="495"/>
      <c r="C32" s="958"/>
      <c r="D32" s="959"/>
      <c r="E32" s="959"/>
      <c r="F32" s="959"/>
      <c r="G32" s="960"/>
      <c r="H32" s="495"/>
      <c r="I32" s="497"/>
      <c r="J32" s="499"/>
      <c r="K32" s="499"/>
      <c r="L32" s="500"/>
      <c r="M32" s="501" t="str">
        <f t="shared" si="0"/>
        <v/>
      </c>
      <c r="N32" s="537"/>
    </row>
    <row r="33" spans="1:14" s="6" customFormat="1" ht="23.25" customHeight="1" x14ac:dyDescent="0.2">
      <c r="A33" s="537"/>
      <c r="B33" s="495"/>
      <c r="C33" s="958"/>
      <c r="D33" s="959"/>
      <c r="E33" s="959"/>
      <c r="F33" s="959"/>
      <c r="G33" s="960"/>
      <c r="H33" s="495"/>
      <c r="I33" s="497"/>
      <c r="J33" s="499"/>
      <c r="K33" s="499"/>
      <c r="L33" s="500"/>
      <c r="M33" s="501" t="str">
        <f t="shared" si="0"/>
        <v/>
      </c>
      <c r="N33" s="537"/>
    </row>
    <row r="34" spans="1:14" s="6" customFormat="1" ht="23.25" customHeight="1" x14ac:dyDescent="0.2">
      <c r="A34" s="537"/>
      <c r="B34" s="495"/>
      <c r="C34" s="958"/>
      <c r="D34" s="959"/>
      <c r="E34" s="959"/>
      <c r="F34" s="959"/>
      <c r="G34" s="960"/>
      <c r="H34" s="495"/>
      <c r="I34" s="497"/>
      <c r="J34" s="499"/>
      <c r="K34" s="499"/>
      <c r="L34" s="500"/>
      <c r="M34" s="501" t="str">
        <f t="shared" si="0"/>
        <v/>
      </c>
      <c r="N34" s="537"/>
    </row>
    <row r="35" spans="1:14" s="6" customFormat="1" ht="23.25" customHeight="1" x14ac:dyDescent="0.2">
      <c r="A35" s="537"/>
      <c r="B35" s="495"/>
      <c r="C35" s="958"/>
      <c r="D35" s="959"/>
      <c r="E35" s="959"/>
      <c r="F35" s="959"/>
      <c r="G35" s="960"/>
      <c r="H35" s="495"/>
      <c r="I35" s="497"/>
      <c r="J35" s="499"/>
      <c r="K35" s="499"/>
      <c r="L35" s="500"/>
      <c r="M35" s="501" t="str">
        <f t="shared" si="0"/>
        <v/>
      </c>
      <c r="N35" s="537"/>
    </row>
    <row r="36" spans="1:14" s="6" customFormat="1" ht="23.25" customHeight="1" x14ac:dyDescent="0.2">
      <c r="A36" s="537"/>
      <c r="B36" s="495"/>
      <c r="C36" s="958"/>
      <c r="D36" s="959"/>
      <c r="E36" s="959"/>
      <c r="F36" s="959"/>
      <c r="G36" s="960"/>
      <c r="H36" s="495"/>
      <c r="I36" s="497"/>
      <c r="J36" s="499"/>
      <c r="K36" s="499"/>
      <c r="L36" s="500"/>
      <c r="M36" s="501" t="str">
        <f t="shared" si="0"/>
        <v/>
      </c>
      <c r="N36" s="537"/>
    </row>
    <row r="37" spans="1:14" s="6" customFormat="1" ht="23.25" customHeight="1" x14ac:dyDescent="0.2">
      <c r="A37" s="537"/>
      <c r="B37" s="495"/>
      <c r="C37" s="958"/>
      <c r="D37" s="959"/>
      <c r="E37" s="959"/>
      <c r="F37" s="959"/>
      <c r="G37" s="960"/>
      <c r="H37" s="495"/>
      <c r="I37" s="497"/>
      <c r="J37" s="499"/>
      <c r="K37" s="499"/>
      <c r="L37" s="500"/>
      <c r="M37" s="501" t="str">
        <f t="shared" si="0"/>
        <v/>
      </c>
      <c r="N37" s="537"/>
    </row>
    <row r="38" spans="1:14" s="6" customFormat="1" ht="23.25" customHeight="1" x14ac:dyDescent="0.2">
      <c r="A38" s="537"/>
      <c r="B38" s="495"/>
      <c r="C38" s="958"/>
      <c r="D38" s="959"/>
      <c r="E38" s="959"/>
      <c r="F38" s="959"/>
      <c r="G38" s="960"/>
      <c r="H38" s="495"/>
      <c r="I38" s="497"/>
      <c r="J38" s="499"/>
      <c r="K38" s="499"/>
      <c r="L38" s="500"/>
      <c r="M38" s="501" t="str">
        <f t="shared" si="0"/>
        <v/>
      </c>
      <c r="N38" s="537"/>
    </row>
    <row r="39" spans="1:14" s="6" customFormat="1" ht="23.25" customHeight="1" x14ac:dyDescent="0.2">
      <c r="A39" s="537"/>
      <c r="B39" s="495"/>
      <c r="C39" s="958"/>
      <c r="D39" s="959"/>
      <c r="E39" s="959"/>
      <c r="F39" s="959"/>
      <c r="G39" s="960"/>
      <c r="H39" s="495"/>
      <c r="I39" s="497"/>
      <c r="J39" s="499"/>
      <c r="K39" s="499"/>
      <c r="L39" s="500"/>
      <c r="M39" s="501" t="str">
        <f t="shared" si="0"/>
        <v/>
      </c>
      <c r="N39" s="537"/>
    </row>
    <row r="40" spans="1:14" s="6" customFormat="1" ht="23.25" customHeight="1" x14ac:dyDescent="0.2">
      <c r="A40" s="537"/>
      <c r="B40" s="495"/>
      <c r="C40" s="958"/>
      <c r="D40" s="959"/>
      <c r="E40" s="959"/>
      <c r="F40" s="959"/>
      <c r="G40" s="960"/>
      <c r="H40" s="495"/>
      <c r="I40" s="497"/>
      <c r="J40" s="499"/>
      <c r="K40" s="499"/>
      <c r="L40" s="500"/>
      <c r="M40" s="501" t="str">
        <f t="shared" si="0"/>
        <v/>
      </c>
      <c r="N40" s="537"/>
    </row>
    <row r="41" spans="1:14" s="6" customFormat="1" ht="23.25" customHeight="1" x14ac:dyDescent="0.2">
      <c r="A41" s="537"/>
      <c r="B41" s="495"/>
      <c r="C41" s="958"/>
      <c r="D41" s="959"/>
      <c r="E41" s="959"/>
      <c r="F41" s="959"/>
      <c r="G41" s="960"/>
      <c r="H41" s="495"/>
      <c r="I41" s="497"/>
      <c r="J41" s="499"/>
      <c r="K41" s="499"/>
      <c r="L41" s="500"/>
      <c r="M41" s="501" t="str">
        <f t="shared" si="0"/>
        <v/>
      </c>
      <c r="N41" s="537"/>
    </row>
    <row r="42" spans="1:14" s="6" customFormat="1" ht="23.25" customHeight="1" x14ac:dyDescent="0.2">
      <c r="A42" s="537"/>
      <c r="B42" s="495"/>
      <c r="C42" s="958"/>
      <c r="D42" s="959"/>
      <c r="E42" s="959"/>
      <c r="F42" s="959"/>
      <c r="G42" s="960"/>
      <c r="H42" s="495"/>
      <c r="I42" s="497"/>
      <c r="J42" s="499"/>
      <c r="K42" s="499"/>
      <c r="L42" s="500"/>
      <c r="M42" s="501" t="str">
        <f t="shared" si="0"/>
        <v/>
      </c>
      <c r="N42" s="537"/>
    </row>
    <row r="43" spans="1:14" s="6" customFormat="1" ht="23.25" customHeight="1" x14ac:dyDescent="0.2">
      <c r="A43" s="537"/>
      <c r="B43" s="495"/>
      <c r="C43" s="958"/>
      <c r="D43" s="959"/>
      <c r="E43" s="959"/>
      <c r="F43" s="959"/>
      <c r="G43" s="960"/>
      <c r="H43" s="495"/>
      <c r="I43" s="497"/>
      <c r="J43" s="499"/>
      <c r="K43" s="499"/>
      <c r="L43" s="500"/>
      <c r="M43" s="501" t="str">
        <f t="shared" si="0"/>
        <v/>
      </c>
      <c r="N43" s="537"/>
    </row>
    <row r="44" spans="1:14" s="6" customFormat="1" ht="23.25" customHeight="1" x14ac:dyDescent="0.2">
      <c r="A44" s="537"/>
      <c r="B44" s="495"/>
      <c r="C44" s="958"/>
      <c r="D44" s="959"/>
      <c r="E44" s="959"/>
      <c r="F44" s="959"/>
      <c r="G44" s="960"/>
      <c r="H44" s="495"/>
      <c r="I44" s="497"/>
      <c r="J44" s="499"/>
      <c r="K44" s="499"/>
      <c r="L44" s="500"/>
      <c r="M44" s="501" t="str">
        <f t="shared" si="0"/>
        <v/>
      </c>
      <c r="N44" s="537"/>
    </row>
    <row r="45" spans="1:14" s="6" customFormat="1" ht="23.25" customHeight="1" x14ac:dyDescent="0.2">
      <c r="A45" s="537"/>
      <c r="B45" s="495"/>
      <c r="C45" s="958"/>
      <c r="D45" s="959"/>
      <c r="E45" s="959"/>
      <c r="F45" s="959"/>
      <c r="G45" s="960"/>
      <c r="H45" s="495"/>
      <c r="I45" s="497"/>
      <c r="J45" s="499"/>
      <c r="K45" s="499"/>
      <c r="L45" s="500"/>
      <c r="M45" s="501" t="str">
        <f t="shared" si="0"/>
        <v/>
      </c>
      <c r="N45" s="537"/>
    </row>
    <row r="46" spans="1:14" s="6" customFormat="1" ht="23.25" customHeight="1" x14ac:dyDescent="0.2">
      <c r="A46" s="537"/>
      <c r="B46" s="495"/>
      <c r="C46" s="958"/>
      <c r="D46" s="959"/>
      <c r="E46" s="959"/>
      <c r="F46" s="959"/>
      <c r="G46" s="960"/>
      <c r="H46" s="495"/>
      <c r="I46" s="497"/>
      <c r="J46" s="499"/>
      <c r="K46" s="499"/>
      <c r="L46" s="500"/>
      <c r="M46" s="501" t="str">
        <f t="shared" si="0"/>
        <v/>
      </c>
      <c r="N46" s="537"/>
    </row>
    <row r="47" spans="1:14" s="6" customFormat="1" ht="23.25" customHeight="1" x14ac:dyDescent="0.2">
      <c r="A47" s="537"/>
      <c r="B47" s="495"/>
      <c r="C47" s="958"/>
      <c r="D47" s="959"/>
      <c r="E47" s="959"/>
      <c r="F47" s="959"/>
      <c r="G47" s="960"/>
      <c r="H47" s="495"/>
      <c r="I47" s="497"/>
      <c r="J47" s="499"/>
      <c r="K47" s="499"/>
      <c r="L47" s="500"/>
      <c r="M47" s="501" t="str">
        <f t="shared" si="0"/>
        <v/>
      </c>
      <c r="N47" s="537"/>
    </row>
    <row r="48" spans="1:14" s="6" customFormat="1" ht="23.25" customHeight="1" x14ac:dyDescent="0.2">
      <c r="A48" s="537"/>
      <c r="B48" s="495"/>
      <c r="C48" s="958"/>
      <c r="D48" s="959"/>
      <c r="E48" s="959"/>
      <c r="F48" s="959"/>
      <c r="G48" s="960"/>
      <c r="H48" s="495"/>
      <c r="I48" s="497"/>
      <c r="J48" s="499"/>
      <c r="K48" s="499"/>
      <c r="L48" s="500"/>
      <c r="M48" s="501" t="str">
        <f t="shared" si="0"/>
        <v/>
      </c>
      <c r="N48" s="537"/>
    </row>
    <row r="49" spans="1:14" s="6" customFormat="1" ht="23.25" customHeight="1" x14ac:dyDescent="0.2">
      <c r="A49" s="537"/>
      <c r="B49" s="495"/>
      <c r="C49" s="958"/>
      <c r="D49" s="959"/>
      <c r="E49" s="959"/>
      <c r="F49" s="959"/>
      <c r="G49" s="960"/>
      <c r="H49" s="495"/>
      <c r="I49" s="497"/>
      <c r="J49" s="499"/>
      <c r="K49" s="499"/>
      <c r="L49" s="500"/>
      <c r="M49" s="501" t="str">
        <f t="shared" si="0"/>
        <v/>
      </c>
      <c r="N49" s="537"/>
    </row>
    <row r="50" spans="1:14" s="6" customFormat="1" ht="23.25" customHeight="1" x14ac:dyDescent="0.2">
      <c r="A50" s="537"/>
      <c r="B50" s="495"/>
      <c r="C50" s="958"/>
      <c r="D50" s="959"/>
      <c r="E50" s="959"/>
      <c r="F50" s="959"/>
      <c r="G50" s="960"/>
      <c r="H50" s="495"/>
      <c r="I50" s="497"/>
      <c r="J50" s="499"/>
      <c r="K50" s="499"/>
      <c r="L50" s="500"/>
      <c r="M50" s="501" t="str">
        <f t="shared" si="0"/>
        <v/>
      </c>
      <c r="N50" s="537"/>
    </row>
    <row r="51" spans="1:14" s="6" customFormat="1" ht="23.25" customHeight="1" x14ac:dyDescent="0.2">
      <c r="A51" s="537"/>
      <c r="B51" s="495"/>
      <c r="C51" s="958"/>
      <c r="D51" s="959"/>
      <c r="E51" s="959"/>
      <c r="F51" s="959"/>
      <c r="G51" s="960"/>
      <c r="H51" s="495"/>
      <c r="I51" s="497"/>
      <c r="J51" s="499"/>
      <c r="K51" s="499"/>
      <c r="L51" s="500"/>
      <c r="M51" s="501" t="str">
        <f t="shared" si="0"/>
        <v/>
      </c>
      <c r="N51" s="537"/>
    </row>
    <row r="52" spans="1:14" s="22" customFormat="1" ht="5.25" customHeight="1" x14ac:dyDescent="0.2">
      <c r="B52" s="97"/>
      <c r="C52" s="97"/>
      <c r="D52" s="97"/>
      <c r="E52" s="90"/>
      <c r="F52" s="90"/>
      <c r="G52" s="98"/>
      <c r="H52" s="98"/>
      <c r="I52" s="23"/>
      <c r="J52" s="23"/>
      <c r="K52" s="23"/>
      <c r="L52" s="23"/>
      <c r="M52" s="23"/>
    </row>
    <row r="53" spans="1:14" s="325" customFormat="1" x14ac:dyDescent="0.2">
      <c r="A53" s="22"/>
      <c r="B53" s="963" t="s">
        <v>206</v>
      </c>
      <c r="C53" s="964"/>
      <c r="D53" s="964"/>
      <c r="E53" s="964"/>
      <c r="F53" s="964"/>
      <c r="G53" s="964"/>
      <c r="H53" s="964"/>
      <c r="I53" s="964"/>
      <c r="J53" s="964"/>
      <c r="K53" s="964"/>
      <c r="L53" s="964"/>
      <c r="M53" s="965"/>
    </row>
    <row r="54" spans="1:14" s="62" customFormat="1" x14ac:dyDescent="0.2">
      <c r="A54" s="441"/>
      <c r="B54" s="966"/>
      <c r="C54" s="967"/>
      <c r="D54" s="967"/>
      <c r="E54" s="967"/>
      <c r="F54" s="967"/>
      <c r="G54" s="967"/>
      <c r="H54" s="967"/>
      <c r="I54" s="967"/>
      <c r="J54" s="967"/>
      <c r="K54" s="967"/>
      <c r="L54" s="967"/>
      <c r="M54" s="968"/>
    </row>
    <row r="55" spans="1:14" s="325" customFormat="1" x14ac:dyDescent="0.2">
      <c r="A55" s="22"/>
      <c r="B55" s="486" t="str">
        <f>'RH-COMP.SAL'!B55:E55</f>
        <v>FAPESP,  JUNHO DE 2016</v>
      </c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</row>
  </sheetData>
  <sheetProtection algorithmName="SHA-512" hashValue="My65EDqmAuaWg67mzSEkVVXFTwuYVPR0XgshG0Xb70bn9u4yuPrWgphjVfEInQ61w+pPZY9o0hzALQEuP+aeUg==" saltValue="DJvJejmolZCBNV5+4JkW6Q==" spinCount="100000" sheet="1" objects="1" scenarios="1"/>
  <mergeCells count="42">
    <mergeCell ref="C22:G22"/>
    <mergeCell ref="E7:J7"/>
    <mergeCell ref="B10:M10"/>
    <mergeCell ref="C15:G15"/>
    <mergeCell ref="C16:G16"/>
    <mergeCell ref="C17:G17"/>
    <mergeCell ref="C18:G18"/>
    <mergeCell ref="C19:G19"/>
    <mergeCell ref="C20:G20"/>
    <mergeCell ref="C21:G21"/>
    <mergeCell ref="B12:C12"/>
    <mergeCell ref="D12:G12"/>
    <mergeCell ref="C48:G48"/>
    <mergeCell ref="C49:G49"/>
    <mergeCell ref="B53:M54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50:G50"/>
    <mergeCell ref="C51:G51"/>
    <mergeCell ref="C41:G41"/>
    <mergeCell ref="C42:G42"/>
    <mergeCell ref="C45:G45"/>
    <mergeCell ref="C46:G46"/>
    <mergeCell ref="C47:G47"/>
    <mergeCell ref="C29:G29"/>
    <mergeCell ref="C30:G30"/>
    <mergeCell ref="C31:G31"/>
    <mergeCell ref="C43:G43"/>
    <mergeCell ref="C44:G44"/>
    <mergeCell ref="C28:G28"/>
    <mergeCell ref="C23:G23"/>
    <mergeCell ref="C24:G24"/>
    <mergeCell ref="C25:G25"/>
    <mergeCell ref="C26:G26"/>
    <mergeCell ref="C27:G27"/>
  </mergeCells>
  <conditionalFormatting sqref="I52:M52">
    <cfRule type="cellIs" dxfId="8" priority="5" stopIfTrue="1" operator="equal">
      <formula>"INDIQUE A MOEDA"</formula>
    </cfRule>
  </conditionalFormatting>
  <conditionalFormatting sqref="H15:L51 B15:C51">
    <cfRule type="cellIs" dxfId="7" priority="4" stopIfTrue="1" operator="equal">
      <formula>""</formula>
    </cfRule>
  </conditionalFormatting>
  <conditionalFormatting sqref="M15:M51">
    <cfRule type="cellIs" dxfId="6" priority="3" stopIfTrue="1" operator="equal">
      <formula>""</formula>
    </cfRule>
  </conditionalFormatting>
  <conditionalFormatting sqref="M7 E7:J7">
    <cfRule type="cellIs" dxfId="5" priority="2" operator="equal">
      <formula>""</formula>
    </cfRule>
  </conditionalFormatting>
  <conditionalFormatting sqref="D12:G12">
    <cfRule type="cellIs" dxfId="4" priority="1" operator="equal">
      <formula>""</formula>
    </cfRule>
  </conditionalFormatting>
  <dataValidations xWindow="617" yWindow="510" count="9">
    <dataValidation type="decimal" allowBlank="1" showInputMessage="1" showErrorMessage="1" errorTitle="ATENÇÃO!" error="Esse campo só aceita NÚMEROS." sqref="J15:M51">
      <formula1>0.1</formula1>
      <formula2>9999999.99999999</formula2>
    </dataValidation>
    <dataValidation allowBlank="1" showErrorMessage="1" promptTitle="ATENÇÃO!" prompt="PARA RADIOISÓTOPOS OU RADIOATIVOS,  INDICAR O Nº DE AUTORIZAÇÃO DA CNEN PARA O PESQUISADOR  E PARA A INSTITUIÇÃO." sqref="C14:H14"/>
    <dataValidation allowBlank="1" showErrorMessage="1" promptTitle="ATENÇÃO!" prompt="PARA RADIOISÓTOPOS OU RADIOATIVOS,  INDICAR O Nº DE AUTORIZAÇÃO DA CNEN PARA O PESQUISADOR  E PARA A INSTITUIÇÃO. " sqref="C15:G51"/>
    <dataValidation type="list" allowBlank="1" showInputMessage="1" showErrorMessage="1" promptTitle="Clique Aqui" prompt="." sqref="I15:I51">
      <formula1>$O$15:$O$16</formula1>
    </dataValidation>
    <dataValidation allowBlank="1" showInputMessage="1" showErrorMessage="1" promptTitle="EXEMPLOS:" prompt="99/99999-9 - (SE FOR PEDIDO INICIAL, NÃO É NECESSÁRIO PREENCHER ESTE CAMPO)." sqref="M7"/>
    <dataValidation allowBlank="1" showErrorMessage="1" prompt="DIGITE O NOME NA PRIMEIRA PLANILHA 1-MPN" sqref="E7:J7"/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D1"/>
    <dataValidation allowBlank="1" showInputMessage="1" showErrorMessage="1" promptTitle="EXEMPLO:" prompt="1/1" sqref="M9"/>
  </dataValidations>
  <printOptions horizontalCentered="1" verticalCentered="1"/>
  <pageMargins left="0.59055118110236227" right="0.39370078740157483" top="0.39370078740157483" bottom="0.39370078740157483" header="0" footer="0"/>
  <pageSetup paperSize="9"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M56"/>
  <sheetViews>
    <sheetView showGridLines="0" showRowColHeaders="0" zoomScaleNormal="100" workbookViewId="0"/>
  </sheetViews>
  <sheetFormatPr defaultColWidth="9.140625" defaultRowHeight="12.75" customHeight="1" x14ac:dyDescent="0.2"/>
  <cols>
    <col min="1" max="1" width="2.42578125" style="114" customWidth="1"/>
    <col min="2" max="2" width="5.85546875" style="268" customWidth="1"/>
    <col min="3" max="3" width="5" style="511" customWidth="1"/>
    <col min="4" max="4" width="9.42578125" style="449" customWidth="1"/>
    <col min="5" max="5" width="11.85546875" style="449" customWidth="1"/>
    <col min="6" max="6" width="6" style="449" customWidth="1"/>
    <col min="7" max="7" width="7.28515625" style="449" customWidth="1"/>
    <col min="8" max="8" width="10.85546875" style="449" customWidth="1"/>
    <col min="9" max="9" width="13.28515625" style="449" customWidth="1"/>
    <col min="10" max="10" width="9" style="449" customWidth="1"/>
    <col min="11" max="11" width="14.140625" style="511" customWidth="1"/>
    <col min="12" max="12" width="21.42578125" style="512" customWidth="1"/>
    <col min="13" max="13" width="23.28515625" style="449" customWidth="1"/>
    <col min="14" max="16384" width="9.140625" style="268"/>
  </cols>
  <sheetData>
    <row r="1" spans="1:13" s="4" customFormat="1" ht="11.25" customHeight="1" x14ac:dyDescent="0.2">
      <c r="A1" s="439"/>
      <c r="B1" s="56"/>
      <c r="C1" s="69"/>
      <c r="D1" s="56"/>
      <c r="E1" s="56"/>
      <c r="F1" s="56"/>
      <c r="G1" s="56"/>
      <c r="H1" s="56"/>
      <c r="I1" s="56"/>
      <c r="J1" s="56"/>
      <c r="K1" s="69"/>
      <c r="L1" s="56"/>
      <c r="M1" s="56"/>
    </row>
    <row r="2" spans="1:13" s="36" customFormat="1" ht="12.75" customHeight="1" x14ac:dyDescent="0.2">
      <c r="A2" s="24"/>
      <c r="B2" s="56"/>
      <c r="C2" s="69"/>
      <c r="D2" s="56"/>
      <c r="E2" s="56"/>
      <c r="F2" s="56"/>
      <c r="G2" s="56"/>
      <c r="H2" s="56"/>
      <c r="I2" s="56"/>
      <c r="J2" s="56"/>
      <c r="K2" s="69"/>
      <c r="L2" s="56"/>
      <c r="M2" s="56"/>
    </row>
    <row r="3" spans="1:13" s="36" customFormat="1" x14ac:dyDescent="0.2">
      <c r="A3" s="24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s="36" customFormat="1" ht="13.5" customHeight="1" x14ac:dyDescent="0.2">
      <c r="A4" s="24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3" s="36" customFormat="1" ht="13.5" customHeight="1" x14ac:dyDescent="0.2">
      <c r="A5" s="24"/>
      <c r="B5" s="56"/>
      <c r="C5" s="69"/>
      <c r="D5" s="56"/>
      <c r="E5" s="56"/>
      <c r="F5" s="56"/>
      <c r="G5" s="56"/>
      <c r="H5" s="56"/>
      <c r="I5" s="56"/>
      <c r="J5" s="56"/>
      <c r="K5" s="69"/>
      <c r="L5" s="56"/>
      <c r="M5" s="56"/>
    </row>
    <row r="6" spans="1:13" s="534" customFormat="1" ht="19.5" customHeight="1" x14ac:dyDescent="0.25">
      <c r="A6" s="514"/>
      <c r="B6" s="515" t="s">
        <v>118</v>
      </c>
      <c r="C6" s="516"/>
      <c r="D6" s="517"/>
      <c r="E6" s="517"/>
      <c r="F6" s="979"/>
      <c r="G6" s="979"/>
      <c r="H6" s="979"/>
      <c r="I6" s="979"/>
      <c r="J6" s="979"/>
      <c r="K6" s="979"/>
      <c r="L6" s="518" t="s">
        <v>198</v>
      </c>
      <c r="M6" s="519" t="s">
        <v>97</v>
      </c>
    </row>
    <row r="7" spans="1:13" s="36" customFormat="1" ht="10.5" customHeight="1" x14ac:dyDescent="0.2">
      <c r="A7" s="24"/>
      <c r="C7" s="527"/>
      <c r="D7" s="101"/>
      <c r="E7" s="101"/>
      <c r="F7" s="101"/>
      <c r="G7" s="101"/>
      <c r="H7" s="101"/>
      <c r="I7" s="101"/>
      <c r="J7" s="101"/>
      <c r="K7" s="10"/>
      <c r="L7" s="101"/>
      <c r="M7" s="101"/>
    </row>
    <row r="8" spans="1:13" s="36" customFormat="1" ht="19.5" customHeight="1" x14ac:dyDescent="0.2">
      <c r="A8" s="24"/>
      <c r="B8" s="487"/>
      <c r="C8" s="35"/>
      <c r="D8" s="541"/>
      <c r="E8" s="541"/>
      <c r="F8" s="541"/>
      <c r="G8" s="541"/>
      <c r="I8" s="488" t="s">
        <v>219</v>
      </c>
      <c r="J8" s="529"/>
      <c r="K8" s="542"/>
      <c r="L8" s="543"/>
      <c r="M8" s="544"/>
    </row>
    <row r="9" spans="1:13" s="36" customFormat="1" ht="6.75" customHeight="1" x14ac:dyDescent="0.2">
      <c r="A9" s="24"/>
      <c r="B9" s="529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</row>
    <row r="10" spans="1:13" s="36" customFormat="1" ht="27" customHeight="1" x14ac:dyDescent="0.2">
      <c r="A10" s="522"/>
      <c r="B10" s="683" t="s">
        <v>112</v>
      </c>
      <c r="C10" s="683"/>
      <c r="D10" s="683"/>
      <c r="E10" s="989" t="str">
        <f>IF(SUM(L14:L52)=0,"",SUM(L14:L52))</f>
        <v/>
      </c>
      <c r="F10" s="973"/>
      <c r="G10" s="973"/>
      <c r="H10" s="974"/>
      <c r="I10" s="529"/>
      <c r="J10" s="529"/>
      <c r="K10" s="529"/>
      <c r="L10" s="529"/>
      <c r="M10" s="529"/>
    </row>
    <row r="11" spans="1:13" s="36" customFormat="1" ht="6" customHeight="1" x14ac:dyDescent="0.2">
      <c r="A11" s="540"/>
      <c r="B11" s="545"/>
      <c r="C11" s="545"/>
      <c r="D11" s="545"/>
      <c r="E11" s="545"/>
      <c r="F11" s="545"/>
      <c r="G11" s="545"/>
      <c r="H11" s="545"/>
      <c r="I11" s="529"/>
      <c r="J11" s="529"/>
      <c r="K11" s="529"/>
      <c r="L11" s="529"/>
      <c r="M11" s="529"/>
    </row>
    <row r="12" spans="1:13" s="42" customFormat="1" ht="15.75" customHeight="1" x14ac:dyDescent="0.2">
      <c r="A12" s="22"/>
      <c r="B12" s="753" t="s">
        <v>1</v>
      </c>
      <c r="C12" s="980"/>
      <c r="D12" s="983" t="s">
        <v>8</v>
      </c>
      <c r="E12" s="984"/>
      <c r="F12" s="984"/>
      <c r="G12" s="984"/>
      <c r="H12" s="984"/>
      <c r="I12" s="984"/>
      <c r="J12" s="984"/>
      <c r="K12" s="985"/>
      <c r="L12" s="733" t="s">
        <v>4</v>
      </c>
      <c r="M12" s="502" t="s">
        <v>211</v>
      </c>
    </row>
    <row r="13" spans="1:13" s="41" customFormat="1" ht="14.25" customHeight="1" x14ac:dyDescent="0.2">
      <c r="A13" s="441"/>
      <c r="B13" s="981"/>
      <c r="C13" s="982"/>
      <c r="D13" s="986"/>
      <c r="E13" s="987"/>
      <c r="F13" s="987"/>
      <c r="G13" s="987"/>
      <c r="H13" s="987"/>
      <c r="I13" s="987"/>
      <c r="J13" s="987"/>
      <c r="K13" s="988"/>
      <c r="L13" s="864"/>
      <c r="M13" s="503" t="s">
        <v>2</v>
      </c>
    </row>
    <row r="14" spans="1:13" s="149" customFormat="1" ht="23.25" customHeight="1" x14ac:dyDescent="0.2">
      <c r="A14" s="491"/>
      <c r="B14" s="977"/>
      <c r="C14" s="978"/>
      <c r="D14" s="879"/>
      <c r="E14" s="975"/>
      <c r="F14" s="975"/>
      <c r="G14" s="975"/>
      <c r="H14" s="975"/>
      <c r="I14" s="975"/>
      <c r="J14" s="975"/>
      <c r="K14" s="880"/>
      <c r="L14" s="504"/>
      <c r="M14" s="505"/>
    </row>
    <row r="15" spans="1:13" s="149" customFormat="1" ht="23.25" customHeight="1" x14ac:dyDescent="0.2">
      <c r="A15" s="491"/>
      <c r="B15" s="879"/>
      <c r="C15" s="880"/>
      <c r="D15" s="879"/>
      <c r="E15" s="975"/>
      <c r="F15" s="975"/>
      <c r="G15" s="975"/>
      <c r="H15" s="975"/>
      <c r="I15" s="975"/>
      <c r="J15" s="975"/>
      <c r="K15" s="880"/>
      <c r="L15" s="504"/>
      <c r="M15" s="506"/>
    </row>
    <row r="16" spans="1:13" s="149" customFormat="1" ht="23.25" customHeight="1" x14ac:dyDescent="0.2">
      <c r="A16" s="491"/>
      <c r="B16" s="879"/>
      <c r="C16" s="880"/>
      <c r="D16" s="879"/>
      <c r="E16" s="975"/>
      <c r="F16" s="975"/>
      <c r="G16" s="975"/>
      <c r="H16" s="975"/>
      <c r="I16" s="975"/>
      <c r="J16" s="975"/>
      <c r="K16" s="880"/>
      <c r="L16" s="504"/>
      <c r="M16" s="506"/>
    </row>
    <row r="17" spans="1:13" s="149" customFormat="1" ht="23.25" customHeight="1" x14ac:dyDescent="0.2">
      <c r="A17" s="491"/>
      <c r="B17" s="977"/>
      <c r="C17" s="978"/>
      <c r="D17" s="879"/>
      <c r="E17" s="975"/>
      <c r="F17" s="975"/>
      <c r="G17" s="975"/>
      <c r="H17" s="975"/>
      <c r="I17" s="975"/>
      <c r="J17" s="975"/>
      <c r="K17" s="880"/>
      <c r="L17" s="504"/>
      <c r="M17" s="505"/>
    </row>
    <row r="18" spans="1:13" s="149" customFormat="1" ht="23.25" customHeight="1" x14ac:dyDescent="0.2">
      <c r="A18" s="491"/>
      <c r="B18" s="879"/>
      <c r="C18" s="880"/>
      <c r="D18" s="879"/>
      <c r="E18" s="975"/>
      <c r="F18" s="975"/>
      <c r="G18" s="975"/>
      <c r="H18" s="975"/>
      <c r="I18" s="975"/>
      <c r="J18" s="975"/>
      <c r="K18" s="880"/>
      <c r="L18" s="504"/>
      <c r="M18" s="506"/>
    </row>
    <row r="19" spans="1:13" s="149" customFormat="1" ht="23.25" customHeight="1" x14ac:dyDescent="0.2">
      <c r="A19" s="491"/>
      <c r="B19" s="879"/>
      <c r="C19" s="880"/>
      <c r="D19" s="879"/>
      <c r="E19" s="975"/>
      <c r="F19" s="975"/>
      <c r="G19" s="975"/>
      <c r="H19" s="975"/>
      <c r="I19" s="975"/>
      <c r="J19" s="975"/>
      <c r="K19" s="880"/>
      <c r="L19" s="504"/>
      <c r="M19" s="506"/>
    </row>
    <row r="20" spans="1:13" s="149" customFormat="1" ht="23.25" customHeight="1" x14ac:dyDescent="0.2">
      <c r="A20" s="491"/>
      <c r="B20" s="879"/>
      <c r="C20" s="880"/>
      <c r="D20" s="879"/>
      <c r="E20" s="975"/>
      <c r="F20" s="975"/>
      <c r="G20" s="975"/>
      <c r="H20" s="975"/>
      <c r="I20" s="975"/>
      <c r="J20" s="975"/>
      <c r="K20" s="880"/>
      <c r="L20" s="504"/>
      <c r="M20" s="506"/>
    </row>
    <row r="21" spans="1:13" s="149" customFormat="1" ht="23.25" customHeight="1" x14ac:dyDescent="0.2">
      <c r="A21" s="491"/>
      <c r="B21" s="879"/>
      <c r="C21" s="880"/>
      <c r="D21" s="879"/>
      <c r="E21" s="975"/>
      <c r="F21" s="975"/>
      <c r="G21" s="975"/>
      <c r="H21" s="975"/>
      <c r="I21" s="975"/>
      <c r="J21" s="975"/>
      <c r="K21" s="880"/>
      <c r="L21" s="504"/>
      <c r="M21" s="506"/>
    </row>
    <row r="22" spans="1:13" s="149" customFormat="1" ht="23.25" customHeight="1" x14ac:dyDescent="0.2">
      <c r="A22" s="491"/>
      <c r="B22" s="879"/>
      <c r="C22" s="880"/>
      <c r="D22" s="879"/>
      <c r="E22" s="975"/>
      <c r="F22" s="975"/>
      <c r="G22" s="975"/>
      <c r="H22" s="975"/>
      <c r="I22" s="975"/>
      <c r="J22" s="975"/>
      <c r="K22" s="880"/>
      <c r="L22" s="504"/>
      <c r="M22" s="506"/>
    </row>
    <row r="23" spans="1:13" s="149" customFormat="1" ht="23.25" customHeight="1" x14ac:dyDescent="0.2">
      <c r="A23" s="491"/>
      <c r="B23" s="879"/>
      <c r="C23" s="880"/>
      <c r="D23" s="879"/>
      <c r="E23" s="975"/>
      <c r="F23" s="975"/>
      <c r="G23" s="975"/>
      <c r="H23" s="975"/>
      <c r="I23" s="975"/>
      <c r="J23" s="975"/>
      <c r="K23" s="880"/>
      <c r="L23" s="504"/>
      <c r="M23" s="506"/>
    </row>
    <row r="24" spans="1:13" s="149" customFormat="1" ht="23.25" customHeight="1" x14ac:dyDescent="0.2">
      <c r="A24" s="491"/>
      <c r="B24" s="879"/>
      <c r="C24" s="880"/>
      <c r="D24" s="879"/>
      <c r="E24" s="975"/>
      <c r="F24" s="975"/>
      <c r="G24" s="975"/>
      <c r="H24" s="975"/>
      <c r="I24" s="975"/>
      <c r="J24" s="975"/>
      <c r="K24" s="880"/>
      <c r="L24" s="504"/>
      <c r="M24" s="506"/>
    </row>
    <row r="25" spans="1:13" s="149" customFormat="1" ht="23.25" customHeight="1" x14ac:dyDescent="0.2">
      <c r="A25" s="491"/>
      <c r="B25" s="879"/>
      <c r="C25" s="880"/>
      <c r="D25" s="879"/>
      <c r="E25" s="975"/>
      <c r="F25" s="975"/>
      <c r="G25" s="975"/>
      <c r="H25" s="975"/>
      <c r="I25" s="975"/>
      <c r="J25" s="975"/>
      <c r="K25" s="880"/>
      <c r="L25" s="504"/>
      <c r="M25" s="506"/>
    </row>
    <row r="26" spans="1:13" s="149" customFormat="1" ht="23.25" customHeight="1" x14ac:dyDescent="0.2">
      <c r="A26" s="491"/>
      <c r="B26" s="879"/>
      <c r="C26" s="880"/>
      <c r="D26" s="879"/>
      <c r="E26" s="975"/>
      <c r="F26" s="975"/>
      <c r="G26" s="975"/>
      <c r="H26" s="975"/>
      <c r="I26" s="975"/>
      <c r="J26" s="975"/>
      <c r="K26" s="880"/>
      <c r="L26" s="504"/>
      <c r="M26" s="506"/>
    </row>
    <row r="27" spans="1:13" s="149" customFormat="1" ht="23.25" customHeight="1" x14ac:dyDescent="0.2">
      <c r="A27" s="491"/>
      <c r="B27" s="879"/>
      <c r="C27" s="880"/>
      <c r="D27" s="879"/>
      <c r="E27" s="975"/>
      <c r="F27" s="975"/>
      <c r="G27" s="975"/>
      <c r="H27" s="975"/>
      <c r="I27" s="975"/>
      <c r="J27" s="975"/>
      <c r="K27" s="880"/>
      <c r="L27" s="504"/>
      <c r="M27" s="506"/>
    </row>
    <row r="28" spans="1:13" s="149" customFormat="1" ht="23.25" customHeight="1" x14ac:dyDescent="0.2">
      <c r="A28" s="491"/>
      <c r="B28" s="879"/>
      <c r="C28" s="880"/>
      <c r="D28" s="879"/>
      <c r="E28" s="975"/>
      <c r="F28" s="975"/>
      <c r="G28" s="975"/>
      <c r="H28" s="975"/>
      <c r="I28" s="975"/>
      <c r="J28" s="975"/>
      <c r="K28" s="880"/>
      <c r="L28" s="504"/>
      <c r="M28" s="506"/>
    </row>
    <row r="29" spans="1:13" s="149" customFormat="1" ht="23.25" customHeight="1" x14ac:dyDescent="0.2">
      <c r="A29" s="491"/>
      <c r="B29" s="879"/>
      <c r="C29" s="880"/>
      <c r="D29" s="879"/>
      <c r="E29" s="975"/>
      <c r="F29" s="975"/>
      <c r="G29" s="975"/>
      <c r="H29" s="975"/>
      <c r="I29" s="975"/>
      <c r="J29" s="975"/>
      <c r="K29" s="880"/>
      <c r="L29" s="504"/>
      <c r="M29" s="506"/>
    </row>
    <row r="30" spans="1:13" s="149" customFormat="1" ht="23.25" customHeight="1" x14ac:dyDescent="0.2">
      <c r="A30" s="491"/>
      <c r="B30" s="879"/>
      <c r="C30" s="880"/>
      <c r="D30" s="879"/>
      <c r="E30" s="975"/>
      <c r="F30" s="975"/>
      <c r="G30" s="975"/>
      <c r="H30" s="975"/>
      <c r="I30" s="975"/>
      <c r="J30" s="975"/>
      <c r="K30" s="880"/>
      <c r="L30" s="504"/>
      <c r="M30" s="506"/>
    </row>
    <row r="31" spans="1:13" s="149" customFormat="1" ht="23.25" customHeight="1" x14ac:dyDescent="0.2">
      <c r="A31" s="491"/>
      <c r="B31" s="879"/>
      <c r="C31" s="880"/>
      <c r="D31" s="879"/>
      <c r="E31" s="975"/>
      <c r="F31" s="975"/>
      <c r="G31" s="975"/>
      <c r="H31" s="975"/>
      <c r="I31" s="975"/>
      <c r="J31" s="975"/>
      <c r="K31" s="880"/>
      <c r="L31" s="504"/>
      <c r="M31" s="506"/>
    </row>
    <row r="32" spans="1:13" s="149" customFormat="1" ht="23.25" customHeight="1" x14ac:dyDescent="0.2">
      <c r="A32" s="491"/>
      <c r="B32" s="977"/>
      <c r="C32" s="978"/>
      <c r="D32" s="879"/>
      <c r="E32" s="975"/>
      <c r="F32" s="975"/>
      <c r="G32" s="975"/>
      <c r="H32" s="975"/>
      <c r="I32" s="975"/>
      <c r="J32" s="975"/>
      <c r="K32" s="880"/>
      <c r="L32" s="504"/>
      <c r="M32" s="505"/>
    </row>
    <row r="33" spans="1:13" s="149" customFormat="1" ht="23.25" customHeight="1" x14ac:dyDescent="0.2">
      <c r="A33" s="491"/>
      <c r="B33" s="879"/>
      <c r="C33" s="880"/>
      <c r="D33" s="879"/>
      <c r="E33" s="975"/>
      <c r="F33" s="975"/>
      <c r="G33" s="975"/>
      <c r="H33" s="975"/>
      <c r="I33" s="975"/>
      <c r="J33" s="975"/>
      <c r="K33" s="880"/>
      <c r="L33" s="504"/>
      <c r="M33" s="506"/>
    </row>
    <row r="34" spans="1:13" s="149" customFormat="1" ht="23.25" customHeight="1" x14ac:dyDescent="0.2">
      <c r="A34" s="491"/>
      <c r="B34" s="879"/>
      <c r="C34" s="880"/>
      <c r="D34" s="879"/>
      <c r="E34" s="975"/>
      <c r="F34" s="975"/>
      <c r="G34" s="975"/>
      <c r="H34" s="975"/>
      <c r="I34" s="975"/>
      <c r="J34" s="975"/>
      <c r="K34" s="880"/>
      <c r="L34" s="504"/>
      <c r="M34" s="506"/>
    </row>
    <row r="35" spans="1:13" s="149" customFormat="1" ht="23.25" customHeight="1" x14ac:dyDescent="0.2">
      <c r="A35" s="491"/>
      <c r="B35" s="879"/>
      <c r="C35" s="880"/>
      <c r="D35" s="879"/>
      <c r="E35" s="975"/>
      <c r="F35" s="975"/>
      <c r="G35" s="975"/>
      <c r="H35" s="975"/>
      <c r="I35" s="975"/>
      <c r="J35" s="975"/>
      <c r="K35" s="880"/>
      <c r="L35" s="504"/>
      <c r="M35" s="506"/>
    </row>
    <row r="36" spans="1:13" s="149" customFormat="1" ht="23.25" customHeight="1" x14ac:dyDescent="0.2">
      <c r="A36" s="491"/>
      <c r="B36" s="879"/>
      <c r="C36" s="880"/>
      <c r="D36" s="879"/>
      <c r="E36" s="975"/>
      <c r="F36" s="975"/>
      <c r="G36" s="975"/>
      <c r="H36" s="975"/>
      <c r="I36" s="975"/>
      <c r="J36" s="975"/>
      <c r="K36" s="880"/>
      <c r="L36" s="504"/>
      <c r="M36" s="506"/>
    </row>
    <row r="37" spans="1:13" s="149" customFormat="1" ht="23.25" customHeight="1" x14ac:dyDescent="0.2">
      <c r="A37" s="491"/>
      <c r="B37" s="879"/>
      <c r="C37" s="880"/>
      <c r="D37" s="879"/>
      <c r="E37" s="975"/>
      <c r="F37" s="975"/>
      <c r="G37" s="975"/>
      <c r="H37" s="975"/>
      <c r="I37" s="975"/>
      <c r="J37" s="975"/>
      <c r="K37" s="880"/>
      <c r="L37" s="504"/>
      <c r="M37" s="506"/>
    </row>
    <row r="38" spans="1:13" s="149" customFormat="1" ht="23.25" customHeight="1" x14ac:dyDescent="0.2">
      <c r="A38" s="491"/>
      <c r="B38" s="879"/>
      <c r="C38" s="880"/>
      <c r="D38" s="879"/>
      <c r="E38" s="975"/>
      <c r="F38" s="975"/>
      <c r="G38" s="975"/>
      <c r="H38" s="975"/>
      <c r="I38" s="975"/>
      <c r="J38" s="975"/>
      <c r="K38" s="880"/>
      <c r="L38" s="504"/>
      <c r="M38" s="506"/>
    </row>
    <row r="39" spans="1:13" s="149" customFormat="1" ht="23.25" customHeight="1" x14ac:dyDescent="0.2">
      <c r="A39" s="491"/>
      <c r="B39" s="879"/>
      <c r="C39" s="880"/>
      <c r="D39" s="879"/>
      <c r="E39" s="975"/>
      <c r="F39" s="975"/>
      <c r="G39" s="975"/>
      <c r="H39" s="975"/>
      <c r="I39" s="975"/>
      <c r="J39" s="975"/>
      <c r="K39" s="880"/>
      <c r="L39" s="504"/>
      <c r="M39" s="506"/>
    </row>
    <row r="40" spans="1:13" s="149" customFormat="1" ht="23.25" customHeight="1" x14ac:dyDescent="0.2">
      <c r="A40" s="491"/>
      <c r="B40" s="879"/>
      <c r="C40" s="880"/>
      <c r="D40" s="879"/>
      <c r="E40" s="975"/>
      <c r="F40" s="975"/>
      <c r="G40" s="975"/>
      <c r="H40" s="975"/>
      <c r="I40" s="975"/>
      <c r="J40" s="975"/>
      <c r="K40" s="880"/>
      <c r="L40" s="504"/>
      <c r="M40" s="506"/>
    </row>
    <row r="41" spans="1:13" s="149" customFormat="1" ht="23.25" customHeight="1" x14ac:dyDescent="0.2">
      <c r="A41" s="491"/>
      <c r="B41" s="879"/>
      <c r="C41" s="880"/>
      <c r="D41" s="879"/>
      <c r="E41" s="975"/>
      <c r="F41" s="975"/>
      <c r="G41" s="975"/>
      <c r="H41" s="975"/>
      <c r="I41" s="975"/>
      <c r="J41" s="975"/>
      <c r="K41" s="880"/>
      <c r="L41" s="504"/>
      <c r="M41" s="506"/>
    </row>
    <row r="42" spans="1:13" s="149" customFormat="1" ht="23.25" customHeight="1" x14ac:dyDescent="0.2">
      <c r="A42" s="491"/>
      <c r="B42" s="879"/>
      <c r="C42" s="880"/>
      <c r="D42" s="879"/>
      <c r="E42" s="975"/>
      <c r="F42" s="975"/>
      <c r="G42" s="975"/>
      <c r="H42" s="975"/>
      <c r="I42" s="975"/>
      <c r="J42" s="975"/>
      <c r="K42" s="880"/>
      <c r="L42" s="504"/>
      <c r="M42" s="506"/>
    </row>
    <row r="43" spans="1:13" s="149" customFormat="1" ht="23.25" customHeight="1" x14ac:dyDescent="0.2">
      <c r="A43" s="491"/>
      <c r="B43" s="879"/>
      <c r="C43" s="880"/>
      <c r="D43" s="879"/>
      <c r="E43" s="975"/>
      <c r="F43" s="975"/>
      <c r="G43" s="975"/>
      <c r="H43" s="975"/>
      <c r="I43" s="975"/>
      <c r="J43" s="975"/>
      <c r="K43" s="880"/>
      <c r="L43" s="504"/>
      <c r="M43" s="506"/>
    </row>
    <row r="44" spans="1:13" s="149" customFormat="1" ht="23.25" customHeight="1" x14ac:dyDescent="0.2">
      <c r="A44" s="491"/>
      <c r="B44" s="879"/>
      <c r="C44" s="880"/>
      <c r="D44" s="879"/>
      <c r="E44" s="975"/>
      <c r="F44" s="975"/>
      <c r="G44" s="975"/>
      <c r="H44" s="975"/>
      <c r="I44" s="975"/>
      <c r="J44" s="975"/>
      <c r="K44" s="880"/>
      <c r="L44" s="504"/>
      <c r="M44" s="506"/>
    </row>
    <row r="45" spans="1:13" s="149" customFormat="1" ht="23.25" customHeight="1" x14ac:dyDescent="0.2">
      <c r="A45" s="491"/>
      <c r="B45" s="879"/>
      <c r="C45" s="880"/>
      <c r="D45" s="879"/>
      <c r="E45" s="975"/>
      <c r="F45" s="975"/>
      <c r="G45" s="975"/>
      <c r="H45" s="975"/>
      <c r="I45" s="975"/>
      <c r="J45" s="975"/>
      <c r="K45" s="880"/>
      <c r="L45" s="504"/>
      <c r="M45" s="506"/>
    </row>
    <row r="46" spans="1:13" s="149" customFormat="1" ht="23.25" customHeight="1" x14ac:dyDescent="0.2">
      <c r="A46" s="491"/>
      <c r="B46" s="879"/>
      <c r="C46" s="880"/>
      <c r="D46" s="879"/>
      <c r="E46" s="975"/>
      <c r="F46" s="975"/>
      <c r="G46" s="975"/>
      <c r="H46" s="975"/>
      <c r="I46" s="975"/>
      <c r="J46" s="975"/>
      <c r="K46" s="880"/>
      <c r="L46" s="504"/>
      <c r="M46" s="506"/>
    </row>
    <row r="47" spans="1:13" s="149" customFormat="1" ht="23.25" customHeight="1" x14ac:dyDescent="0.2">
      <c r="A47" s="491"/>
      <c r="B47" s="879"/>
      <c r="C47" s="880"/>
      <c r="D47" s="879"/>
      <c r="E47" s="975"/>
      <c r="F47" s="975"/>
      <c r="G47" s="975"/>
      <c r="H47" s="975"/>
      <c r="I47" s="975"/>
      <c r="J47" s="975"/>
      <c r="K47" s="880"/>
      <c r="L47" s="504"/>
      <c r="M47" s="506"/>
    </row>
    <row r="48" spans="1:13" s="149" customFormat="1" ht="23.25" customHeight="1" x14ac:dyDescent="0.2">
      <c r="A48" s="491"/>
      <c r="B48" s="879"/>
      <c r="C48" s="880"/>
      <c r="D48" s="879"/>
      <c r="E48" s="975"/>
      <c r="F48" s="975"/>
      <c r="G48" s="975"/>
      <c r="H48" s="975"/>
      <c r="I48" s="975"/>
      <c r="J48" s="975"/>
      <c r="K48" s="880"/>
      <c r="L48" s="504"/>
      <c r="M48" s="506"/>
    </row>
    <row r="49" spans="1:13" s="149" customFormat="1" ht="23.25" customHeight="1" x14ac:dyDescent="0.2">
      <c r="A49" s="491"/>
      <c r="B49" s="879"/>
      <c r="C49" s="880"/>
      <c r="D49" s="879"/>
      <c r="E49" s="975"/>
      <c r="F49" s="975"/>
      <c r="G49" s="975"/>
      <c r="H49" s="975"/>
      <c r="I49" s="975"/>
      <c r="J49" s="975"/>
      <c r="K49" s="880"/>
      <c r="L49" s="504"/>
      <c r="M49" s="506"/>
    </row>
    <row r="50" spans="1:13" s="149" customFormat="1" ht="23.25" customHeight="1" x14ac:dyDescent="0.2">
      <c r="A50" s="491"/>
      <c r="B50" s="879"/>
      <c r="C50" s="880"/>
      <c r="D50" s="879"/>
      <c r="E50" s="975"/>
      <c r="F50" s="975"/>
      <c r="G50" s="975"/>
      <c r="H50" s="975"/>
      <c r="I50" s="975"/>
      <c r="J50" s="975"/>
      <c r="K50" s="880"/>
      <c r="L50" s="504"/>
      <c r="M50" s="506"/>
    </row>
    <row r="51" spans="1:13" s="149" customFormat="1" ht="23.25" customHeight="1" x14ac:dyDescent="0.2">
      <c r="A51" s="491"/>
      <c r="B51" s="879"/>
      <c r="C51" s="880"/>
      <c r="D51" s="879"/>
      <c r="E51" s="975"/>
      <c r="F51" s="975"/>
      <c r="G51" s="975"/>
      <c r="H51" s="975"/>
      <c r="I51" s="975"/>
      <c r="J51" s="975"/>
      <c r="K51" s="880"/>
      <c r="L51" s="504"/>
      <c r="M51" s="506"/>
    </row>
    <row r="52" spans="1:13" s="149" customFormat="1" ht="23.25" customHeight="1" x14ac:dyDescent="0.2">
      <c r="A52" s="491"/>
      <c r="B52" s="879"/>
      <c r="C52" s="880"/>
      <c r="D52" s="879"/>
      <c r="E52" s="975"/>
      <c r="F52" s="975"/>
      <c r="G52" s="975"/>
      <c r="H52" s="975"/>
      <c r="I52" s="975"/>
      <c r="J52" s="975"/>
      <c r="K52" s="880"/>
      <c r="L52" s="504"/>
      <c r="M52" s="506"/>
    </row>
    <row r="53" spans="1:13" s="45" customFormat="1" x14ac:dyDescent="0.2">
      <c r="A53" s="22"/>
      <c r="B53" s="66"/>
      <c r="C53" s="97"/>
      <c r="D53" s="90"/>
      <c r="E53" s="90"/>
      <c r="F53" s="90"/>
      <c r="G53" s="90"/>
      <c r="H53" s="90"/>
      <c r="I53" s="90"/>
      <c r="J53" s="90"/>
      <c r="K53" s="97"/>
      <c r="L53" s="23"/>
      <c r="M53" s="90"/>
    </row>
    <row r="54" spans="1:13" s="42" customFormat="1" ht="14.25" x14ac:dyDescent="0.2">
      <c r="A54" s="22"/>
      <c r="B54" s="507" t="s">
        <v>206</v>
      </c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25"/>
    </row>
    <row r="55" spans="1:13" s="41" customFormat="1" ht="14.25" x14ac:dyDescent="0.2">
      <c r="A55" s="441"/>
      <c r="B55" s="509" t="s">
        <v>80</v>
      </c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26"/>
    </row>
    <row r="56" spans="1:13" s="42" customFormat="1" x14ac:dyDescent="0.2">
      <c r="A56" s="22"/>
      <c r="B56" s="486" t="str">
        <f>'RH-CONT.TEMP'!B55</f>
        <v>FAPESP,  JUNHO DE 2016</v>
      </c>
      <c r="C56" s="422"/>
      <c r="D56" s="422"/>
      <c r="E56" s="422"/>
      <c r="F56" s="422"/>
      <c r="G56" s="422"/>
      <c r="H56" s="422"/>
      <c r="I56" s="422"/>
      <c r="J56" s="422"/>
      <c r="K56" s="422"/>
      <c r="L56" s="976"/>
      <c r="M56" s="976"/>
    </row>
  </sheetData>
  <sheetProtection algorithmName="SHA-512" hashValue="HFvAKHmKg8esrbonN7VU18i80gJn449FVPj9WKvzoLmXgtPE6T2oyNoGKZfHFDCLY8KvWbtxjYxruUK6t98RFA==" saltValue="swABErnhqXP2ip+OhyXEHA==" spinCount="100000" sheet="1" objects="1" scenarios="1"/>
  <mergeCells count="85">
    <mergeCell ref="F6:K6"/>
    <mergeCell ref="B12:C13"/>
    <mergeCell ref="D12:K13"/>
    <mergeCell ref="L12:L13"/>
    <mergeCell ref="B10:D10"/>
    <mergeCell ref="E10:H10"/>
    <mergeCell ref="B16:C16"/>
    <mergeCell ref="D16:K16"/>
    <mergeCell ref="B14:C14"/>
    <mergeCell ref="D14:K14"/>
    <mergeCell ref="B15:C15"/>
    <mergeCell ref="D15:K15"/>
    <mergeCell ref="B17:C17"/>
    <mergeCell ref="D17:K17"/>
    <mergeCell ref="B18:C18"/>
    <mergeCell ref="D18:K18"/>
    <mergeCell ref="B19:C19"/>
    <mergeCell ref="D19:K19"/>
    <mergeCell ref="B20:C20"/>
    <mergeCell ref="D20:K20"/>
    <mergeCell ref="B21:C21"/>
    <mergeCell ref="D21:K21"/>
    <mergeCell ref="B22:C22"/>
    <mergeCell ref="D22:K22"/>
    <mergeCell ref="B23:C23"/>
    <mergeCell ref="D23:K23"/>
    <mergeCell ref="B24:C24"/>
    <mergeCell ref="D24:K24"/>
    <mergeCell ref="B25:C25"/>
    <mergeCell ref="D25:K25"/>
    <mergeCell ref="B32:C32"/>
    <mergeCell ref="D32:K32"/>
    <mergeCell ref="B45:C45"/>
    <mergeCell ref="D37:K37"/>
    <mergeCell ref="B38:C38"/>
    <mergeCell ref="B35:C35"/>
    <mergeCell ref="D35:K35"/>
    <mergeCell ref="B36:C36"/>
    <mergeCell ref="B39:C39"/>
    <mergeCell ref="B43:C43"/>
    <mergeCell ref="D43:K43"/>
    <mergeCell ref="B42:C42"/>
    <mergeCell ref="B44:C44"/>
    <mergeCell ref="D44:K44"/>
    <mergeCell ref="B33:C33"/>
    <mergeCell ref="D33:K33"/>
    <mergeCell ref="B29:C29"/>
    <mergeCell ref="D29:K29"/>
    <mergeCell ref="B30:C30"/>
    <mergeCell ref="D30:K30"/>
    <mergeCell ref="B31:C31"/>
    <mergeCell ref="D31:K31"/>
    <mergeCell ref="B26:C26"/>
    <mergeCell ref="D26:K26"/>
    <mergeCell ref="B27:C27"/>
    <mergeCell ref="D27:K27"/>
    <mergeCell ref="B28:C28"/>
    <mergeCell ref="D28:K28"/>
    <mergeCell ref="L56:M56"/>
    <mergeCell ref="B52:C52"/>
    <mergeCell ref="D52:K52"/>
    <mergeCell ref="D45:K45"/>
    <mergeCell ref="B48:C48"/>
    <mergeCell ref="D48:K48"/>
    <mergeCell ref="B49:C49"/>
    <mergeCell ref="D49:K49"/>
    <mergeCell ref="B51:C51"/>
    <mergeCell ref="D51:K51"/>
    <mergeCell ref="B47:C47"/>
    <mergeCell ref="D47:K47"/>
    <mergeCell ref="B46:C46"/>
    <mergeCell ref="D46:K46"/>
    <mergeCell ref="B50:C50"/>
    <mergeCell ref="D50:K50"/>
    <mergeCell ref="D42:K42"/>
    <mergeCell ref="B34:C34"/>
    <mergeCell ref="D38:K38"/>
    <mergeCell ref="B41:C41"/>
    <mergeCell ref="D41:K41"/>
    <mergeCell ref="D36:K36"/>
    <mergeCell ref="B37:C37"/>
    <mergeCell ref="B40:C40"/>
    <mergeCell ref="D40:K40"/>
    <mergeCell ref="D39:K39"/>
    <mergeCell ref="D34:K34"/>
  </mergeCells>
  <conditionalFormatting sqref="L14:L52 B14:B52 D14:D52">
    <cfRule type="cellIs" dxfId="3" priority="5" stopIfTrue="1" operator="equal">
      <formula>""</formula>
    </cfRule>
  </conditionalFormatting>
  <conditionalFormatting sqref="L53">
    <cfRule type="cellIs" dxfId="2" priority="4" stopIfTrue="1" operator="equal">
      <formula>"INDIQUE A MOEDA"</formula>
    </cfRule>
  </conditionalFormatting>
  <conditionalFormatting sqref="F6:K6 M6">
    <cfRule type="cellIs" dxfId="1" priority="3" operator="equal">
      <formula>""</formula>
    </cfRule>
  </conditionalFormatting>
  <conditionalFormatting sqref="E10:H10">
    <cfRule type="cellIs" dxfId="0" priority="1" operator="equal">
      <formula>""</formula>
    </cfRule>
  </conditionalFormatting>
  <dataValidations count="6">
    <dataValidation operator="greaterThan" allowBlank="1" showErrorMessage="1" errorTitle="ATENÇÃO" error="O número do item nao pode ser igual ao anterior!!!!BURRÃO!!!_x000a__x000a_" sqref="B25:B29 B45:B52 B40"/>
    <dataValidation allowBlank="1" showInputMessage="1" showErrorMessage="1" prompt="UTILIZE SEMPRE A TECLA &lt;TAB&gt;" sqref="A14:A52"/>
    <dataValidation allowBlank="1" showInputMessage="1" showErrorMessage="1" promptTitle="EXEMPLO" prompt="1/1" sqref="M8"/>
    <dataValidation allowBlank="1" showInputMessage="1" showErrorMessage="1" promptTitle="EXEMPLO:" prompt="99/99999-9 - (SE FOR PEDIDO INICIAL, NÃO É NECESSÁRIO PREENCHER ESTE CAMPO)." sqref="M6"/>
    <dataValidation allowBlank="1" showErrorMessage="1" prompt="DIGITE O NOME NA PRIMEIRA PLANILHA 1-MPN" sqref="F6:K6"/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</dataValidations>
  <printOptions horizontalCentered="1" verticalCentered="1"/>
  <pageMargins left="0.59055118110236227" right="0.39370078740157483" top="0.39370078740157483" bottom="0.39370078740157483" header="0" footer="0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E27"/>
  <sheetViews>
    <sheetView showGridLines="0" showRowColHeaders="0" zoomScaleNormal="100" workbookViewId="0"/>
  </sheetViews>
  <sheetFormatPr defaultColWidth="9.140625" defaultRowHeight="15" customHeight="1" x14ac:dyDescent="0.2"/>
  <cols>
    <col min="1" max="1" width="2.140625" style="268" customWidth="1"/>
    <col min="2" max="2" width="5.5703125" style="199" customWidth="1"/>
    <col min="3" max="3" width="80.28515625" style="268" customWidth="1"/>
    <col min="4" max="4" width="17.5703125" style="268" customWidth="1"/>
    <col min="5" max="5" width="21.28515625" style="268" customWidth="1"/>
    <col min="6" max="16384" width="9.140625" style="268"/>
  </cols>
  <sheetData>
    <row r="1" spans="1:5" ht="12.75" x14ac:dyDescent="0.2">
      <c r="C1" s="117"/>
      <c r="D1" s="117"/>
      <c r="E1" s="117"/>
    </row>
    <row r="2" spans="1:5" ht="12.75" x14ac:dyDescent="0.2">
      <c r="C2" s="117"/>
      <c r="D2" s="117"/>
      <c r="E2" s="117"/>
    </row>
    <row r="3" spans="1:5" ht="21.75" customHeight="1" thickBot="1" x14ac:dyDescent="0.25">
      <c r="C3" s="117"/>
      <c r="D3" s="117"/>
      <c r="E3" s="186" t="s">
        <v>97</v>
      </c>
    </row>
    <row r="4" spans="1:5" ht="42.75" customHeight="1" x14ac:dyDescent="0.2">
      <c r="B4" s="993" t="s">
        <v>107</v>
      </c>
      <c r="C4" s="990" t="s">
        <v>267</v>
      </c>
      <c r="D4" s="991"/>
      <c r="E4" s="992"/>
    </row>
    <row r="5" spans="1:5" ht="3.75" customHeight="1" x14ac:dyDescent="0.2">
      <c r="B5" s="994"/>
      <c r="C5" s="136"/>
      <c r="D5" s="136"/>
      <c r="E5" s="136"/>
    </row>
    <row r="6" spans="1:5" ht="25.5" customHeight="1" x14ac:dyDescent="0.2">
      <c r="B6" s="994"/>
      <c r="C6" s="414" t="s">
        <v>181</v>
      </c>
      <c r="D6" s="219" t="s">
        <v>109</v>
      </c>
      <c r="E6" s="219" t="s">
        <v>108</v>
      </c>
    </row>
    <row r="7" spans="1:5" s="15" customFormat="1" ht="30.75" customHeight="1" x14ac:dyDescent="0.2">
      <c r="A7" s="443" t="s">
        <v>120</v>
      </c>
      <c r="B7" s="994"/>
      <c r="C7" s="444" t="s">
        <v>119</v>
      </c>
      <c r="D7" s="221" t="str">
        <f>'1-MPN'!D13</f>
        <v/>
      </c>
      <c r="E7" s="220" t="str">
        <f>'2-MPI'!D19</f>
        <v/>
      </c>
    </row>
    <row r="8" spans="1:5" s="15" customFormat="1" ht="30.75" customHeight="1" x14ac:dyDescent="0.2">
      <c r="B8" s="994"/>
      <c r="C8" s="444" t="s">
        <v>121</v>
      </c>
      <c r="D8" s="222" t="str">
        <f>'3-MCN'!D13</f>
        <v/>
      </c>
      <c r="E8" s="220" t="str">
        <f>'4-MCI'!D19</f>
        <v/>
      </c>
    </row>
    <row r="9" spans="1:5" s="15" customFormat="1" ht="30.75" customHeight="1" x14ac:dyDescent="0.2">
      <c r="B9" s="994"/>
      <c r="C9" s="444" t="s">
        <v>122</v>
      </c>
      <c r="D9" s="222" t="str">
        <f>'5-STB'!D13</f>
        <v/>
      </c>
      <c r="E9" s="220" t="str">
        <f>'6-STE'!D18</f>
        <v/>
      </c>
    </row>
    <row r="10" spans="1:5" s="15" customFormat="1" ht="30.75" customHeight="1" x14ac:dyDescent="0.2">
      <c r="B10" s="994"/>
      <c r="C10" s="444" t="s">
        <v>250</v>
      </c>
      <c r="D10" s="222" t="str">
        <f>'7-DIP-DIE'!D13</f>
        <v/>
      </c>
      <c r="E10" s="599" t="str">
        <f>'7-DIP-DIE'!K13</f>
        <v/>
      </c>
    </row>
    <row r="11" spans="1:5" s="15" customFormat="1" ht="30.75" customHeight="1" x14ac:dyDescent="0.2">
      <c r="B11" s="994"/>
      <c r="C11" s="444" t="s">
        <v>266</v>
      </c>
      <c r="D11" s="221" t="str">
        <f>'8-TRAN'!D14:G14</f>
        <v/>
      </c>
      <c r="E11" s="619"/>
    </row>
    <row r="12" spans="1:5" s="15" customFormat="1" ht="30.75" customHeight="1" x14ac:dyDescent="0.2">
      <c r="B12" s="994"/>
      <c r="C12" s="444" t="s">
        <v>214</v>
      </c>
      <c r="D12" s="222" t="str">
        <f>'9-BOLSAS'!C14</f>
        <v/>
      </c>
      <c r="E12" s="399"/>
    </row>
    <row r="13" spans="1:5" s="15" customFormat="1" ht="30.75" customHeight="1" x14ac:dyDescent="0.2">
      <c r="B13" s="994"/>
      <c r="C13" s="445" t="s">
        <v>212</v>
      </c>
      <c r="D13" s="221" t="str">
        <f>'RH-COMP.SAL'!D12</f>
        <v/>
      </c>
      <c r="E13" s="399"/>
    </row>
    <row r="14" spans="1:5" s="15" customFormat="1" ht="30.75" customHeight="1" x14ac:dyDescent="0.2">
      <c r="B14" s="994"/>
      <c r="C14" s="444" t="s">
        <v>207</v>
      </c>
      <c r="D14" s="221" t="str">
        <f>'RH-CONT.TEMP'!D12</f>
        <v/>
      </c>
      <c r="E14" s="399"/>
    </row>
    <row r="15" spans="1:5" s="15" customFormat="1" ht="30.75" customHeight="1" thickBot="1" x14ac:dyDescent="0.25">
      <c r="B15" s="994"/>
      <c r="C15" s="446" t="s">
        <v>213</v>
      </c>
      <c r="D15" s="447" t="str">
        <f>'CUSTOS-INFRA'!E10</f>
        <v/>
      </c>
      <c r="E15" s="448"/>
    </row>
    <row r="16" spans="1:5" s="15" customFormat="1" ht="30" customHeight="1" x14ac:dyDescent="0.2">
      <c r="B16" s="994"/>
      <c r="C16" s="223" t="s">
        <v>115</v>
      </c>
      <c r="D16" s="224" t="str">
        <f>IF(SUM(D7:D15)=0,"",SUM(D7:D15))</f>
        <v/>
      </c>
      <c r="E16" s="225" t="str">
        <f>IF(SUM(E7:E10)=0,"",SUM(E7:E10))</f>
        <v/>
      </c>
    </row>
    <row r="17" spans="2:5" s="15" customFormat="1" ht="10.5" hidden="1" customHeight="1" x14ac:dyDescent="0.15">
      <c r="B17" s="994"/>
      <c r="C17" s="128" t="str">
        <f>'CUSTOS-INFRA'!B56</f>
        <v>FAPESP,  JUNHO DE 2016</v>
      </c>
      <c r="D17" s="128"/>
      <c r="E17" s="128"/>
    </row>
    <row r="18" spans="2:5" s="15" customFormat="1" ht="12.75" hidden="1" customHeight="1" x14ac:dyDescent="0.2">
      <c r="B18" s="994"/>
      <c r="D18" s="443"/>
      <c r="E18" s="443"/>
    </row>
    <row r="19" spans="2:5" ht="12.75" hidden="1" customHeight="1" x14ac:dyDescent="0.2">
      <c r="B19" s="994"/>
      <c r="D19" s="449"/>
      <c r="E19" s="449"/>
    </row>
    <row r="20" spans="2:5" ht="12.75" hidden="1" customHeight="1" x14ac:dyDescent="0.2">
      <c r="B20" s="994"/>
      <c r="D20" s="449"/>
      <c r="E20" s="449"/>
    </row>
    <row r="21" spans="2:5" ht="12.75" hidden="1" customHeight="1" x14ac:dyDescent="0.2">
      <c r="B21" s="994"/>
      <c r="D21" s="449"/>
      <c r="E21" s="449"/>
    </row>
    <row r="22" spans="2:5" ht="12.75" hidden="1" customHeight="1" x14ac:dyDescent="0.2">
      <c r="B22" s="994"/>
      <c r="D22" s="449"/>
      <c r="E22" s="449"/>
    </row>
    <row r="23" spans="2:5" ht="12.75" hidden="1" customHeight="1" x14ac:dyDescent="0.2">
      <c r="B23" s="994"/>
      <c r="D23" s="449"/>
      <c r="E23" s="449"/>
    </row>
    <row r="24" spans="2:5" ht="12.75" hidden="1" customHeight="1" x14ac:dyDescent="0.2">
      <c r="B24" s="994"/>
    </row>
    <row r="25" spans="2:5" ht="12.75" hidden="1" customHeight="1" x14ac:dyDescent="0.2">
      <c r="B25" s="994"/>
    </row>
    <row r="26" spans="2:5" ht="12.75" hidden="1" customHeight="1" x14ac:dyDescent="0.2">
      <c r="B26" s="994"/>
    </row>
    <row r="27" spans="2:5" ht="12.75" customHeight="1" x14ac:dyDescent="0.2">
      <c r="B27" s="994"/>
      <c r="C27" s="666" t="str">
        <f>'CUSTOS-INFRA'!B56</f>
        <v>FAPESP,  JUNHO DE 2016</v>
      </c>
    </row>
  </sheetData>
  <sheetProtection algorithmName="SHA-512" hashValue="sV15N8n686ZSI/uwhfEiSkeL09E7r/0YhuNLD98bAc6gVk4FN3QpV4sk09Dpu6yCWNHo2eVMHNqUTpPXX0Glng==" saltValue="I4whEiHUQrjhQq1EzgKfKQ==" spinCount="100000" sheet="1" objects="1" scenarios="1"/>
  <mergeCells count="2">
    <mergeCell ref="C4:E4"/>
    <mergeCell ref="B4:B27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P178"/>
  <sheetViews>
    <sheetView showGridLines="0" showRowColHeaders="0" zoomScaleNormal="100" workbookViewId="0"/>
  </sheetViews>
  <sheetFormatPr defaultColWidth="9.140625" defaultRowHeight="14.1" customHeight="1" x14ac:dyDescent="0.2"/>
  <cols>
    <col min="1" max="1" width="2.140625" style="272" customWidth="1"/>
    <col min="2" max="2" width="5.7109375" style="250" customWidth="1"/>
    <col min="3" max="3" width="6.85546875" style="3" customWidth="1"/>
    <col min="4" max="4" width="6" style="3" customWidth="1"/>
    <col min="5" max="5" width="7.140625" style="250" customWidth="1"/>
    <col min="6" max="6" width="9.28515625" style="250" customWidth="1"/>
    <col min="7" max="7" width="6.42578125" style="250" customWidth="1"/>
    <col min="8" max="8" width="6" style="250" customWidth="1"/>
    <col min="9" max="9" width="10" style="250" bestFit="1" customWidth="1"/>
    <col min="10" max="10" width="3" style="250" customWidth="1"/>
    <col min="11" max="11" width="10.42578125" style="250" customWidth="1"/>
    <col min="12" max="12" width="14.140625" style="3" customWidth="1"/>
    <col min="13" max="13" width="9.85546875" style="3" customWidth="1"/>
    <col min="14" max="14" width="12.85546875" style="250" customWidth="1"/>
    <col min="15" max="15" width="8" style="250" customWidth="1"/>
    <col min="16" max="16" width="6.85546875" style="250" customWidth="1"/>
    <col min="17" max="17" width="8" style="250" customWidth="1"/>
    <col min="18" max="18" width="6.28515625" style="250" bestFit="1" customWidth="1"/>
    <col min="19" max="19" width="4.85546875" style="250" customWidth="1"/>
    <col min="20" max="20" width="11" style="250" customWidth="1"/>
    <col min="21" max="21" width="2.5703125" style="25" customWidth="1"/>
    <col min="22" max="22" width="8.42578125" style="25" hidden="1" customWidth="1"/>
    <col min="23" max="23" width="9.5703125" style="159" hidden="1" customWidth="1"/>
    <col min="24" max="16384" width="9.140625" style="25"/>
  </cols>
  <sheetData>
    <row r="1" spans="1:23" s="36" customFormat="1" ht="31.5" customHeight="1" x14ac:dyDescent="0.2">
      <c r="A1" s="403"/>
      <c r="B1" s="56"/>
      <c r="C1" s="69"/>
      <c r="D1" s="69"/>
      <c r="E1" s="56"/>
      <c r="F1" s="56"/>
      <c r="G1" s="56"/>
      <c r="H1" s="56"/>
      <c r="I1" s="56"/>
      <c r="J1" s="56"/>
      <c r="K1" s="56"/>
      <c r="L1" s="56"/>
      <c r="M1" s="69"/>
      <c r="N1" s="69"/>
      <c r="O1" s="56"/>
      <c r="P1" s="56"/>
      <c r="Q1" s="56"/>
      <c r="R1" s="56"/>
      <c r="S1" s="56"/>
      <c r="T1" s="56"/>
      <c r="U1" s="339"/>
      <c r="W1" s="161"/>
    </row>
    <row r="2" spans="1:23" s="36" customFormat="1" ht="12.75" customHeight="1" x14ac:dyDescent="0.2">
      <c r="A2" s="351"/>
      <c r="B2" s="56"/>
      <c r="C2" s="69"/>
      <c r="D2" s="69"/>
      <c r="E2" s="56"/>
      <c r="F2" s="56"/>
      <c r="G2" s="56"/>
      <c r="H2" s="56"/>
      <c r="I2" s="56"/>
      <c r="J2" s="56"/>
      <c r="K2" s="56"/>
      <c r="L2" s="56"/>
      <c r="M2" s="69"/>
      <c r="N2" s="69"/>
      <c r="O2" s="56"/>
      <c r="P2" s="56"/>
      <c r="Q2" s="56"/>
      <c r="R2" s="56"/>
      <c r="S2" s="56"/>
      <c r="T2" s="56"/>
      <c r="U2" s="339"/>
      <c r="W2" s="161"/>
    </row>
    <row r="3" spans="1:23" s="36" customFormat="1" ht="12.75" customHeight="1" x14ac:dyDescent="0.2">
      <c r="A3" s="351"/>
      <c r="B3" s="56"/>
      <c r="C3" s="69"/>
      <c r="D3" s="69"/>
      <c r="E3" s="56"/>
      <c r="F3" s="56"/>
      <c r="G3" s="56"/>
      <c r="H3" s="56"/>
      <c r="I3" s="56"/>
      <c r="J3" s="56"/>
      <c r="K3" s="56"/>
      <c r="P3" s="56"/>
      <c r="Q3" s="56"/>
      <c r="U3" s="339"/>
      <c r="W3" s="161"/>
    </row>
    <row r="4" spans="1:23" s="36" customFormat="1" ht="12.75" customHeight="1" x14ac:dyDescent="0.2">
      <c r="A4" s="351"/>
      <c r="B4" s="56"/>
      <c r="C4" s="69"/>
      <c r="D4" s="69"/>
      <c r="E4" s="56"/>
      <c r="F4" s="56"/>
      <c r="G4" s="56"/>
      <c r="H4" s="56"/>
      <c r="I4" s="56"/>
      <c r="J4" s="56"/>
      <c r="K4" s="56"/>
      <c r="L4" s="56"/>
      <c r="M4" s="69"/>
      <c r="N4" s="69"/>
      <c r="Q4" s="56"/>
      <c r="U4" s="339"/>
      <c r="W4" s="161"/>
    </row>
    <row r="5" spans="1:23" s="36" customFormat="1" ht="12.75" customHeight="1" x14ac:dyDescent="0.2">
      <c r="A5" s="351"/>
      <c r="B5" s="56"/>
      <c r="C5" s="69"/>
      <c r="D5" s="69"/>
      <c r="E5" s="56"/>
      <c r="F5" s="56"/>
      <c r="G5" s="56"/>
      <c r="H5" s="56"/>
      <c r="I5" s="56"/>
      <c r="J5" s="56"/>
      <c r="K5" s="56"/>
      <c r="L5" s="56"/>
      <c r="M5" s="69"/>
      <c r="N5" s="69"/>
      <c r="O5" s="56"/>
      <c r="P5" s="56"/>
      <c r="Q5" s="56"/>
      <c r="U5" s="339"/>
      <c r="W5" s="161"/>
    </row>
    <row r="6" spans="1:23" s="2" customFormat="1" ht="19.5" customHeight="1" x14ac:dyDescent="0.2">
      <c r="A6" s="350"/>
      <c r="B6" s="474" t="s">
        <v>173</v>
      </c>
      <c r="C6" s="474"/>
      <c r="D6" s="474"/>
      <c r="E6" s="474"/>
      <c r="F6" s="474"/>
      <c r="G6" s="474"/>
      <c r="H6" s="474"/>
      <c r="I6" s="474"/>
      <c r="J6" s="474"/>
      <c r="L6" s="474"/>
      <c r="M6" s="475"/>
      <c r="N6" s="474"/>
      <c r="Q6" s="474"/>
      <c r="R6" s="474"/>
      <c r="S6" s="474"/>
      <c r="T6" s="474"/>
      <c r="U6" s="200"/>
      <c r="W6" s="160"/>
    </row>
    <row r="7" spans="1:23" s="2" customFormat="1" ht="3.75" customHeight="1" x14ac:dyDescent="0.2">
      <c r="A7" s="350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248"/>
      <c r="T7" s="248"/>
      <c r="U7" s="200"/>
      <c r="W7" s="160"/>
    </row>
    <row r="8" spans="1:23" s="475" customFormat="1" ht="28.5" customHeight="1" x14ac:dyDescent="0.2">
      <c r="A8" s="350"/>
      <c r="B8" s="682" t="s">
        <v>219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200"/>
      <c r="W8" s="160"/>
    </row>
    <row r="9" spans="1:23" s="2" customFormat="1" ht="19.5" customHeight="1" x14ac:dyDescent="0.2">
      <c r="A9" s="352"/>
      <c r="B9" s="5" t="s">
        <v>118</v>
      </c>
      <c r="C9" s="7"/>
      <c r="D9" s="7"/>
      <c r="E9" s="7"/>
      <c r="F9" s="35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336"/>
      <c r="W9" s="160"/>
    </row>
    <row r="10" spans="1:23" s="2" customFormat="1" ht="9" customHeight="1" x14ac:dyDescent="0.2">
      <c r="A10" s="270"/>
      <c r="B10" s="5"/>
      <c r="C10" s="7"/>
      <c r="D10" s="7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34"/>
      <c r="P10" s="34"/>
      <c r="Q10" s="34"/>
      <c r="R10" s="169"/>
      <c r="S10" s="169"/>
      <c r="T10" s="169"/>
      <c r="U10" s="200"/>
      <c r="W10" s="160"/>
    </row>
    <row r="11" spans="1:23" s="248" customFormat="1" ht="19.5" customHeight="1" x14ac:dyDescent="0.2">
      <c r="A11" s="270"/>
      <c r="B11" s="5" t="s">
        <v>0</v>
      </c>
      <c r="C11" s="7"/>
      <c r="D11" s="7"/>
      <c r="E11" s="700"/>
      <c r="F11" s="700"/>
      <c r="G11" s="700"/>
      <c r="H11" s="35"/>
      <c r="J11" s="35"/>
      <c r="L11" s="34"/>
      <c r="M11" s="34"/>
      <c r="N11" s="34"/>
      <c r="O11" s="34"/>
      <c r="P11" s="34"/>
      <c r="Q11" s="34"/>
      <c r="R11" s="169"/>
      <c r="S11" s="169"/>
      <c r="T11" s="169"/>
      <c r="U11" s="200"/>
      <c r="W11" s="160"/>
    </row>
    <row r="12" spans="1:23" s="248" customFormat="1" ht="5.25" customHeight="1" x14ac:dyDescent="0.2">
      <c r="A12" s="270"/>
      <c r="B12" s="5"/>
      <c r="C12" s="7"/>
      <c r="D12" s="7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34"/>
      <c r="P12" s="34"/>
      <c r="Q12" s="34"/>
      <c r="R12" s="169"/>
      <c r="S12" s="169"/>
      <c r="T12" s="169"/>
      <c r="U12" s="200"/>
      <c r="W12" s="160"/>
    </row>
    <row r="13" spans="1:23" s="43" customFormat="1" ht="14.25" customHeight="1" x14ac:dyDescent="0.2">
      <c r="A13" s="353"/>
      <c r="B13" s="75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251"/>
      <c r="U13" s="340"/>
      <c r="W13" s="153"/>
    </row>
    <row r="14" spans="1:23" s="43" customFormat="1" ht="3.75" customHeight="1" x14ac:dyDescent="0.2">
      <c r="A14" s="353"/>
      <c r="B14" s="254"/>
      <c r="C14" s="76"/>
      <c r="D14" s="253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251"/>
      <c r="U14" s="341"/>
      <c r="W14" s="153"/>
    </row>
    <row r="15" spans="1:23" s="86" customFormat="1" ht="17.25" customHeight="1" x14ac:dyDescent="0.2">
      <c r="A15" s="354"/>
      <c r="B15" s="755" t="s">
        <v>102</v>
      </c>
      <c r="C15" s="756"/>
      <c r="D15" s="255" t="s">
        <v>31</v>
      </c>
      <c r="E15" s="79" t="s">
        <v>32</v>
      </c>
      <c r="F15" s="196">
        <v>1</v>
      </c>
      <c r="G15" s="110"/>
      <c r="I15" s="755" t="s">
        <v>106</v>
      </c>
      <c r="J15" s="756"/>
      <c r="K15" s="84"/>
      <c r="L15" s="79" t="s">
        <v>32</v>
      </c>
      <c r="M15" s="83"/>
      <c r="N15" s="725"/>
      <c r="O15" s="755" t="s">
        <v>103</v>
      </c>
      <c r="P15" s="756"/>
      <c r="Q15" s="84"/>
      <c r="R15" s="79" t="s">
        <v>32</v>
      </c>
      <c r="S15" s="760"/>
      <c r="T15" s="761"/>
      <c r="U15" s="342"/>
      <c r="W15" s="466"/>
    </row>
    <row r="16" spans="1:23" s="42" customFormat="1" ht="6.75" customHeight="1" x14ac:dyDescent="0.2">
      <c r="A16" s="271"/>
      <c r="B16" s="124"/>
      <c r="C16" s="124"/>
      <c r="D16" s="124"/>
      <c r="E16" s="124"/>
      <c r="F16" s="124"/>
      <c r="G16" s="124"/>
      <c r="H16" s="86"/>
      <c r="I16" s="124"/>
      <c r="J16" s="124"/>
      <c r="K16" s="124"/>
      <c r="L16" s="124"/>
      <c r="M16" s="124"/>
      <c r="N16" s="725"/>
      <c r="P16" s="124"/>
      <c r="Q16" s="248"/>
      <c r="R16" s="5"/>
      <c r="S16" s="124"/>
      <c r="T16" s="252"/>
      <c r="U16" s="343"/>
      <c r="V16" s="154"/>
      <c r="W16" s="154"/>
    </row>
    <row r="17" spans="1:23" s="42" customFormat="1" ht="17.25" customHeight="1" x14ac:dyDescent="0.2">
      <c r="A17" s="271"/>
      <c r="B17" s="755" t="s">
        <v>104</v>
      </c>
      <c r="C17" s="756"/>
      <c r="D17" s="84"/>
      <c r="E17" s="79" t="s">
        <v>32</v>
      </c>
      <c r="F17" s="417"/>
      <c r="G17" s="124"/>
      <c r="H17" s="86"/>
      <c r="I17" s="755" t="s">
        <v>105</v>
      </c>
      <c r="J17" s="756"/>
      <c r="K17" s="84"/>
      <c r="L17" s="79" t="s">
        <v>32</v>
      </c>
      <c r="M17" s="417"/>
      <c r="N17" s="725"/>
      <c r="O17" s="755" t="s">
        <v>130</v>
      </c>
      <c r="P17" s="756"/>
      <c r="Q17" s="84"/>
      <c r="R17" s="79" t="s">
        <v>32</v>
      </c>
      <c r="S17" s="760"/>
      <c r="T17" s="761"/>
      <c r="U17" s="343"/>
      <c r="V17" s="154"/>
      <c r="W17" s="154"/>
    </row>
    <row r="18" spans="1:23" s="154" customFormat="1" ht="8.25" customHeight="1" x14ac:dyDescent="0.2">
      <c r="A18" s="271"/>
      <c r="T18" s="252"/>
      <c r="U18" s="343"/>
    </row>
    <row r="19" spans="1:23" s="39" customFormat="1" ht="19.5" customHeight="1" x14ac:dyDescent="0.2">
      <c r="A19" s="271"/>
      <c r="B19" s="757" t="s">
        <v>110</v>
      </c>
      <c r="C19" s="758"/>
      <c r="D19" s="759" t="str">
        <f>IF(SUM(Q23:S61,Q69:S115)=0,"",SUM(Q23:S61,Q69:S115))</f>
        <v/>
      </c>
      <c r="E19" s="759"/>
      <c r="F19" s="759"/>
      <c r="G19" s="759"/>
      <c r="H19" s="759"/>
      <c r="J19" s="38"/>
      <c r="K19" s="38"/>
      <c r="L19" s="38"/>
      <c r="M19" s="38"/>
      <c r="T19" s="167"/>
      <c r="U19" s="344"/>
    </row>
    <row r="20" spans="1:23" s="39" customFormat="1" ht="3.75" customHeight="1" x14ac:dyDescent="0.2">
      <c r="A20" s="271"/>
      <c r="B20" s="163"/>
      <c r="C20" s="164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178"/>
      <c r="S20" s="178"/>
      <c r="T20" s="179"/>
      <c r="U20" s="345"/>
      <c r="V20" s="38"/>
      <c r="W20" s="38"/>
    </row>
    <row r="21" spans="1:23" s="42" customFormat="1" ht="12.75" customHeight="1" x14ac:dyDescent="0.2">
      <c r="A21" s="270"/>
      <c r="B21" s="753" t="s">
        <v>1</v>
      </c>
      <c r="C21" s="733" t="s">
        <v>7</v>
      </c>
      <c r="D21" s="735" t="s">
        <v>8</v>
      </c>
      <c r="E21" s="736"/>
      <c r="F21" s="736"/>
      <c r="G21" s="736"/>
      <c r="H21" s="736"/>
      <c r="I21" s="736"/>
      <c r="J21" s="736"/>
      <c r="K21" s="737"/>
      <c r="L21" s="742" t="s">
        <v>134</v>
      </c>
      <c r="M21" s="710" t="s">
        <v>76</v>
      </c>
      <c r="N21" s="742" t="s">
        <v>3</v>
      </c>
      <c r="O21" s="726" t="s">
        <v>135</v>
      </c>
      <c r="P21" s="727"/>
      <c r="Q21" s="726" t="s">
        <v>136</v>
      </c>
      <c r="R21" s="762"/>
      <c r="S21" s="727"/>
      <c r="T21" s="723" t="s">
        <v>2</v>
      </c>
      <c r="U21" s="346"/>
      <c r="W21" s="154"/>
    </row>
    <row r="22" spans="1:23" s="41" customFormat="1" ht="20.25" customHeight="1" thickBot="1" x14ac:dyDescent="0.25">
      <c r="A22" s="280"/>
      <c r="B22" s="754"/>
      <c r="C22" s="734"/>
      <c r="D22" s="738"/>
      <c r="E22" s="739"/>
      <c r="F22" s="739"/>
      <c r="G22" s="739"/>
      <c r="H22" s="739"/>
      <c r="I22" s="739"/>
      <c r="J22" s="739"/>
      <c r="K22" s="740"/>
      <c r="L22" s="749"/>
      <c r="M22" s="741"/>
      <c r="N22" s="741"/>
      <c r="O22" s="728"/>
      <c r="P22" s="729"/>
      <c r="Q22" s="763"/>
      <c r="R22" s="764"/>
      <c r="S22" s="765"/>
      <c r="T22" s="724"/>
      <c r="U22" s="347"/>
      <c r="V22" s="93"/>
      <c r="W22" s="94"/>
    </row>
    <row r="23" spans="1:23" s="42" customFormat="1" ht="23.1" customHeight="1" x14ac:dyDescent="0.2">
      <c r="A23" s="270"/>
      <c r="B23" s="303"/>
      <c r="C23" s="95"/>
      <c r="D23" s="731"/>
      <c r="E23" s="732"/>
      <c r="F23" s="732"/>
      <c r="G23" s="732"/>
      <c r="H23" s="732"/>
      <c r="I23" s="732"/>
      <c r="J23" s="732"/>
      <c r="K23" s="732"/>
      <c r="L23" s="213"/>
      <c r="M23" s="259"/>
      <c r="N23" s="260"/>
      <c r="O23" s="721" t="str">
        <f>IF(C23*N23=0,"",C23*N23)</f>
        <v/>
      </c>
      <c r="P23" s="722"/>
      <c r="Q23" s="730" t="str">
        <f>IF(ISERROR(INDEX($W$23:$W$28,MATCH(M23,$V$23:$V$28,0))*O23),"",INDEX($W$23:$W$28,MATCH(M23,$V$23:$V$28,0))*O23)</f>
        <v/>
      </c>
      <c r="R23" s="730"/>
      <c r="S23" s="730"/>
      <c r="T23" s="416"/>
      <c r="U23" s="348"/>
      <c r="V23" s="460" t="str">
        <f>IF(D15=0,"",D15)</f>
        <v>USD</v>
      </c>
      <c r="W23" s="461">
        <f>IF(F15=0,"",F15)</f>
        <v>1</v>
      </c>
    </row>
    <row r="24" spans="1:23" s="42" customFormat="1" ht="23.1" customHeight="1" x14ac:dyDescent="0.2">
      <c r="A24" s="355"/>
      <c r="B24" s="302"/>
      <c r="C24" s="95"/>
      <c r="D24" s="718"/>
      <c r="E24" s="719"/>
      <c r="F24" s="719"/>
      <c r="G24" s="719"/>
      <c r="H24" s="719"/>
      <c r="I24" s="719"/>
      <c r="J24" s="719"/>
      <c r="K24" s="719"/>
      <c r="L24" s="213"/>
      <c r="M24" s="259"/>
      <c r="N24" s="135"/>
      <c r="O24" s="721" t="str">
        <f t="shared" ref="O24:O61" si="0">IF(C24*N24=0,"",C24*N24)</f>
        <v/>
      </c>
      <c r="P24" s="722"/>
      <c r="Q24" s="730" t="str">
        <f>IF(ISERROR(INDEX($W$23:$W$28,MATCH(M24,$V$23:$V$28,0))*O24),"",INDEX($W$23:$W$28,MATCH(M24,$V$23:$V$28,0))*O24)</f>
        <v/>
      </c>
      <c r="R24" s="730"/>
      <c r="S24" s="730"/>
      <c r="T24" s="415"/>
      <c r="U24" s="348"/>
      <c r="V24" s="460" t="str">
        <f>IF(K15=0,"",K15)</f>
        <v/>
      </c>
      <c r="W24" s="461" t="str">
        <f>IF(M15=0,"",M15)</f>
        <v/>
      </c>
    </row>
    <row r="25" spans="1:23" s="42" customFormat="1" ht="23.1" customHeight="1" x14ac:dyDescent="0.2">
      <c r="A25" s="355"/>
      <c r="B25" s="302"/>
      <c r="C25" s="95"/>
      <c r="D25" s="718"/>
      <c r="E25" s="719"/>
      <c r="F25" s="719"/>
      <c r="G25" s="719"/>
      <c r="H25" s="719"/>
      <c r="I25" s="719"/>
      <c r="J25" s="719"/>
      <c r="K25" s="719"/>
      <c r="L25" s="213"/>
      <c r="M25" s="259"/>
      <c r="N25" s="135"/>
      <c r="O25" s="721" t="str">
        <f t="shared" si="0"/>
        <v/>
      </c>
      <c r="P25" s="722"/>
      <c r="Q25" s="730" t="str">
        <f>IF(ISERROR(INDEX($W$23:$W$28,MATCH(M25,$V$23:$V$28,0))*O25),"",INDEX($W$23:$W$28,MATCH(M25,$V$23:$V$28,0))*O25)</f>
        <v/>
      </c>
      <c r="R25" s="730"/>
      <c r="S25" s="730"/>
      <c r="T25" s="415"/>
      <c r="U25" s="348"/>
      <c r="V25" s="460" t="str">
        <f>IF(Q15=0,"",Q15)</f>
        <v/>
      </c>
      <c r="W25" s="461" t="str">
        <f>IF(S15=0,"",S15)</f>
        <v/>
      </c>
    </row>
    <row r="26" spans="1:23" s="42" customFormat="1" ht="23.1" customHeight="1" x14ac:dyDescent="0.2">
      <c r="A26" s="355"/>
      <c r="B26" s="302"/>
      <c r="C26" s="95"/>
      <c r="D26" s="731"/>
      <c r="E26" s="732"/>
      <c r="F26" s="732"/>
      <c r="G26" s="732"/>
      <c r="H26" s="732"/>
      <c r="I26" s="732"/>
      <c r="J26" s="732"/>
      <c r="K26" s="732"/>
      <c r="L26" s="213"/>
      <c r="M26" s="259"/>
      <c r="N26" s="135"/>
      <c r="O26" s="721" t="str">
        <f t="shared" si="0"/>
        <v/>
      </c>
      <c r="P26" s="722"/>
      <c r="Q26" s="730" t="str">
        <f>IF(ISERROR(INDEX($W$23:$W$28,MATCH(M26,$V$23:$V$28,0))*O26),"",INDEX($W$23:$W$28,MATCH(M26,$V$23:$V$28,0))*O26)</f>
        <v/>
      </c>
      <c r="R26" s="730"/>
      <c r="S26" s="730"/>
      <c r="T26" s="415"/>
      <c r="U26" s="348"/>
      <c r="V26" s="460" t="str">
        <f>IF(D17=0,"",D17)</f>
        <v/>
      </c>
      <c r="W26" s="461" t="str">
        <f>IF(F17=0,"",F17)</f>
        <v/>
      </c>
    </row>
    <row r="27" spans="1:23" s="42" customFormat="1" ht="23.1" customHeight="1" x14ac:dyDescent="0.2">
      <c r="A27" s="355"/>
      <c r="B27" s="302"/>
      <c r="C27" s="95"/>
      <c r="D27" s="718"/>
      <c r="E27" s="719"/>
      <c r="F27" s="719"/>
      <c r="G27" s="719"/>
      <c r="H27" s="719"/>
      <c r="I27" s="719"/>
      <c r="J27" s="719"/>
      <c r="K27" s="720"/>
      <c r="L27" s="213"/>
      <c r="M27" s="259"/>
      <c r="N27" s="135"/>
      <c r="O27" s="767" t="str">
        <f t="shared" si="0"/>
        <v/>
      </c>
      <c r="P27" s="768"/>
      <c r="Q27" s="774" t="str">
        <f>IF(ISERROR(INDEX($W$23:$W$28,MATCH(M27,$V$23:$V$28,0))*O27),"",INDEX($W$23:$W$28,MATCH(M27,$V$23:$V$28,0))*O27)</f>
        <v/>
      </c>
      <c r="R27" s="775"/>
      <c r="S27" s="776"/>
      <c r="T27" s="415"/>
      <c r="U27" s="348"/>
      <c r="V27" s="460" t="str">
        <f>IF(K17=0,"",K17)</f>
        <v/>
      </c>
      <c r="W27" s="461" t="str">
        <f>IF(M17=0,"",M17)</f>
        <v/>
      </c>
    </row>
    <row r="28" spans="1:23" s="42" customFormat="1" ht="23.1" customHeight="1" x14ac:dyDescent="0.2">
      <c r="A28" s="355"/>
      <c r="B28" s="302"/>
      <c r="C28" s="95"/>
      <c r="D28" s="718"/>
      <c r="E28" s="719"/>
      <c r="F28" s="719"/>
      <c r="G28" s="719"/>
      <c r="H28" s="719"/>
      <c r="I28" s="719"/>
      <c r="J28" s="719"/>
      <c r="K28" s="719"/>
      <c r="L28" s="213"/>
      <c r="M28" s="259"/>
      <c r="N28" s="135"/>
      <c r="O28" s="721" t="str">
        <f t="shared" si="0"/>
        <v/>
      </c>
      <c r="P28" s="722"/>
      <c r="Q28" s="730" t="str">
        <f t="shared" ref="Q28:Q61" si="1">IF(ISERROR(INDEX($W$23:$W$28,MATCH(M28,$V$23:$V$28,0))*O28),"",INDEX($W$23:$W$28,MATCH(M28,$V$23:$V$28,0))*O28)</f>
        <v/>
      </c>
      <c r="R28" s="730"/>
      <c r="S28" s="730"/>
      <c r="T28" s="415"/>
      <c r="U28" s="348"/>
      <c r="V28" s="460" t="str">
        <f>IF(Q17=0,"",Q17)</f>
        <v/>
      </c>
      <c r="W28" s="461" t="str">
        <f>IF(S17=0,"",S17)</f>
        <v/>
      </c>
    </row>
    <row r="29" spans="1:23" s="42" customFormat="1" ht="23.1" customHeight="1" x14ac:dyDescent="0.2">
      <c r="A29" s="355"/>
      <c r="B29" s="302"/>
      <c r="C29" s="95"/>
      <c r="D29" s="718"/>
      <c r="E29" s="719"/>
      <c r="F29" s="719"/>
      <c r="G29" s="719"/>
      <c r="H29" s="719"/>
      <c r="I29" s="719"/>
      <c r="J29" s="719"/>
      <c r="K29" s="719"/>
      <c r="L29" s="213"/>
      <c r="M29" s="259"/>
      <c r="N29" s="135"/>
      <c r="O29" s="721" t="str">
        <f t="shared" si="0"/>
        <v/>
      </c>
      <c r="P29" s="722"/>
      <c r="Q29" s="730" t="str">
        <f t="shared" si="1"/>
        <v/>
      </c>
      <c r="R29" s="730"/>
      <c r="S29" s="730"/>
      <c r="T29" s="415"/>
      <c r="U29" s="348"/>
      <c r="W29" s="154"/>
    </row>
    <row r="30" spans="1:23" s="42" customFormat="1" ht="23.1" customHeight="1" x14ac:dyDescent="0.2">
      <c r="A30" s="355"/>
      <c r="B30" s="302"/>
      <c r="C30" s="95"/>
      <c r="D30" s="718"/>
      <c r="E30" s="719"/>
      <c r="F30" s="719"/>
      <c r="G30" s="719"/>
      <c r="H30" s="719"/>
      <c r="I30" s="719"/>
      <c r="J30" s="719"/>
      <c r="K30" s="719"/>
      <c r="L30" s="213"/>
      <c r="M30" s="259"/>
      <c r="N30" s="135"/>
      <c r="O30" s="721" t="str">
        <f t="shared" si="0"/>
        <v/>
      </c>
      <c r="P30" s="722"/>
      <c r="Q30" s="730" t="str">
        <f t="shared" si="1"/>
        <v/>
      </c>
      <c r="R30" s="730"/>
      <c r="S30" s="730"/>
      <c r="T30" s="415"/>
      <c r="U30" s="348"/>
      <c r="W30" s="154"/>
    </row>
    <row r="31" spans="1:23" s="42" customFormat="1" ht="23.1" customHeight="1" x14ac:dyDescent="0.2">
      <c r="A31" s="355"/>
      <c r="B31" s="302"/>
      <c r="C31" s="95"/>
      <c r="D31" s="718"/>
      <c r="E31" s="719"/>
      <c r="F31" s="719"/>
      <c r="G31" s="719"/>
      <c r="H31" s="719"/>
      <c r="I31" s="719"/>
      <c r="J31" s="719"/>
      <c r="K31" s="719"/>
      <c r="L31" s="213"/>
      <c r="M31" s="259"/>
      <c r="N31" s="135"/>
      <c r="O31" s="721" t="str">
        <f t="shared" si="0"/>
        <v/>
      </c>
      <c r="P31" s="722"/>
      <c r="Q31" s="730" t="str">
        <f t="shared" si="1"/>
        <v/>
      </c>
      <c r="R31" s="730"/>
      <c r="S31" s="730"/>
      <c r="T31" s="415"/>
      <c r="U31" s="348"/>
      <c r="W31" s="154"/>
    </row>
    <row r="32" spans="1:23" s="42" customFormat="1" ht="23.1" customHeight="1" x14ac:dyDescent="0.2">
      <c r="A32" s="355"/>
      <c r="B32" s="302"/>
      <c r="C32" s="95"/>
      <c r="D32" s="718"/>
      <c r="E32" s="719"/>
      <c r="F32" s="719"/>
      <c r="G32" s="719"/>
      <c r="H32" s="719"/>
      <c r="I32" s="719"/>
      <c r="J32" s="719"/>
      <c r="K32" s="719"/>
      <c r="L32" s="213"/>
      <c r="M32" s="259"/>
      <c r="N32" s="135"/>
      <c r="O32" s="721" t="str">
        <f t="shared" si="0"/>
        <v/>
      </c>
      <c r="P32" s="722"/>
      <c r="Q32" s="730" t="str">
        <f t="shared" si="1"/>
        <v/>
      </c>
      <c r="R32" s="730"/>
      <c r="S32" s="730"/>
      <c r="T32" s="415"/>
      <c r="U32" s="348"/>
      <c r="W32" s="154"/>
    </row>
    <row r="33" spans="1:23" s="42" customFormat="1" ht="23.1" customHeight="1" x14ac:dyDescent="0.2">
      <c r="A33" s="355"/>
      <c r="B33" s="302"/>
      <c r="C33" s="95"/>
      <c r="D33" s="718"/>
      <c r="E33" s="719"/>
      <c r="F33" s="719"/>
      <c r="G33" s="719"/>
      <c r="H33" s="719"/>
      <c r="I33" s="719"/>
      <c r="J33" s="719"/>
      <c r="K33" s="719"/>
      <c r="L33" s="213"/>
      <c r="M33" s="259"/>
      <c r="N33" s="135"/>
      <c r="O33" s="721" t="str">
        <f t="shared" si="0"/>
        <v/>
      </c>
      <c r="P33" s="722"/>
      <c r="Q33" s="730" t="str">
        <f t="shared" si="1"/>
        <v/>
      </c>
      <c r="R33" s="730"/>
      <c r="S33" s="730"/>
      <c r="T33" s="415"/>
      <c r="U33" s="348"/>
      <c r="W33" s="154"/>
    </row>
    <row r="34" spans="1:23" s="42" customFormat="1" ht="23.1" customHeight="1" x14ac:dyDescent="0.2">
      <c r="A34" s="355"/>
      <c r="B34" s="302"/>
      <c r="C34" s="95"/>
      <c r="D34" s="718"/>
      <c r="E34" s="719"/>
      <c r="F34" s="719"/>
      <c r="G34" s="719"/>
      <c r="H34" s="719"/>
      <c r="I34" s="719"/>
      <c r="J34" s="719"/>
      <c r="K34" s="719"/>
      <c r="L34" s="213"/>
      <c r="M34" s="259"/>
      <c r="N34" s="135"/>
      <c r="O34" s="721" t="str">
        <f t="shared" si="0"/>
        <v/>
      </c>
      <c r="P34" s="722"/>
      <c r="Q34" s="730" t="str">
        <f t="shared" si="1"/>
        <v/>
      </c>
      <c r="R34" s="730"/>
      <c r="S34" s="730"/>
      <c r="T34" s="415"/>
      <c r="U34" s="348"/>
      <c r="W34" s="154"/>
    </row>
    <row r="35" spans="1:23" s="42" customFormat="1" ht="23.1" customHeight="1" x14ac:dyDescent="0.2">
      <c r="A35" s="355"/>
      <c r="B35" s="302"/>
      <c r="C35" s="95"/>
      <c r="D35" s="718"/>
      <c r="E35" s="719"/>
      <c r="F35" s="719"/>
      <c r="G35" s="719"/>
      <c r="H35" s="719"/>
      <c r="I35" s="719"/>
      <c r="J35" s="719"/>
      <c r="K35" s="719"/>
      <c r="L35" s="213"/>
      <c r="M35" s="259"/>
      <c r="N35" s="135"/>
      <c r="O35" s="721" t="str">
        <f t="shared" si="0"/>
        <v/>
      </c>
      <c r="P35" s="722"/>
      <c r="Q35" s="730" t="str">
        <f t="shared" si="1"/>
        <v/>
      </c>
      <c r="R35" s="730"/>
      <c r="S35" s="730"/>
      <c r="T35" s="415"/>
      <c r="U35" s="348"/>
      <c r="W35" s="154"/>
    </row>
    <row r="36" spans="1:23" s="42" customFormat="1" ht="23.1" customHeight="1" x14ac:dyDescent="0.2">
      <c r="A36" s="355"/>
      <c r="B36" s="302"/>
      <c r="C36" s="95"/>
      <c r="D36" s="718"/>
      <c r="E36" s="719"/>
      <c r="F36" s="719"/>
      <c r="G36" s="719"/>
      <c r="H36" s="719"/>
      <c r="I36" s="719"/>
      <c r="J36" s="719"/>
      <c r="K36" s="719"/>
      <c r="L36" s="213"/>
      <c r="M36" s="259"/>
      <c r="N36" s="135"/>
      <c r="O36" s="721" t="str">
        <f t="shared" si="0"/>
        <v/>
      </c>
      <c r="P36" s="722"/>
      <c r="Q36" s="730" t="str">
        <f t="shared" si="1"/>
        <v/>
      </c>
      <c r="R36" s="730"/>
      <c r="S36" s="730"/>
      <c r="T36" s="415"/>
      <c r="U36" s="348"/>
      <c r="W36" s="154"/>
    </row>
    <row r="37" spans="1:23" s="42" customFormat="1" ht="23.1" customHeight="1" x14ac:dyDescent="0.2">
      <c r="A37" s="355"/>
      <c r="B37" s="302"/>
      <c r="C37" s="95"/>
      <c r="D37" s="718"/>
      <c r="E37" s="719"/>
      <c r="F37" s="719"/>
      <c r="G37" s="719"/>
      <c r="H37" s="719"/>
      <c r="I37" s="719"/>
      <c r="J37" s="719"/>
      <c r="K37" s="719"/>
      <c r="L37" s="213"/>
      <c r="M37" s="259"/>
      <c r="N37" s="135"/>
      <c r="O37" s="721" t="str">
        <f t="shared" si="0"/>
        <v/>
      </c>
      <c r="P37" s="722"/>
      <c r="Q37" s="730" t="str">
        <f t="shared" si="1"/>
        <v/>
      </c>
      <c r="R37" s="730"/>
      <c r="S37" s="730"/>
      <c r="T37" s="415"/>
      <c r="U37" s="348"/>
      <c r="W37" s="154"/>
    </row>
    <row r="38" spans="1:23" s="42" customFormat="1" ht="23.1" customHeight="1" x14ac:dyDescent="0.2">
      <c r="A38" s="355"/>
      <c r="B38" s="302"/>
      <c r="C38" s="95"/>
      <c r="D38" s="718"/>
      <c r="E38" s="719"/>
      <c r="F38" s="719"/>
      <c r="G38" s="719"/>
      <c r="H38" s="719"/>
      <c r="I38" s="719"/>
      <c r="J38" s="719"/>
      <c r="K38" s="719"/>
      <c r="L38" s="213"/>
      <c r="M38" s="259"/>
      <c r="N38" s="135"/>
      <c r="O38" s="721" t="str">
        <f t="shared" si="0"/>
        <v/>
      </c>
      <c r="P38" s="722"/>
      <c r="Q38" s="730" t="str">
        <f t="shared" si="1"/>
        <v/>
      </c>
      <c r="R38" s="730"/>
      <c r="S38" s="730"/>
      <c r="T38" s="415"/>
      <c r="U38" s="348"/>
      <c r="W38" s="154"/>
    </row>
    <row r="39" spans="1:23" s="42" customFormat="1" ht="23.1" customHeight="1" x14ac:dyDescent="0.2">
      <c r="A39" s="355"/>
      <c r="B39" s="302"/>
      <c r="C39" s="95"/>
      <c r="D39" s="718"/>
      <c r="E39" s="719"/>
      <c r="F39" s="719"/>
      <c r="G39" s="719"/>
      <c r="H39" s="719"/>
      <c r="I39" s="719"/>
      <c r="J39" s="719"/>
      <c r="K39" s="719"/>
      <c r="L39" s="213"/>
      <c r="M39" s="259"/>
      <c r="N39" s="135"/>
      <c r="O39" s="721" t="str">
        <f t="shared" si="0"/>
        <v/>
      </c>
      <c r="P39" s="722"/>
      <c r="Q39" s="730" t="str">
        <f t="shared" si="1"/>
        <v/>
      </c>
      <c r="R39" s="730"/>
      <c r="S39" s="730"/>
      <c r="T39" s="415"/>
      <c r="U39" s="348"/>
      <c r="W39" s="154"/>
    </row>
    <row r="40" spans="1:23" s="42" customFormat="1" ht="23.1" customHeight="1" x14ac:dyDescent="0.2">
      <c r="A40" s="355"/>
      <c r="B40" s="302"/>
      <c r="C40" s="95"/>
      <c r="D40" s="718"/>
      <c r="E40" s="719"/>
      <c r="F40" s="719"/>
      <c r="G40" s="719"/>
      <c r="H40" s="719"/>
      <c r="I40" s="719"/>
      <c r="J40" s="719"/>
      <c r="K40" s="719"/>
      <c r="L40" s="213"/>
      <c r="M40" s="259"/>
      <c r="N40" s="135"/>
      <c r="O40" s="721" t="str">
        <f t="shared" si="0"/>
        <v/>
      </c>
      <c r="P40" s="722"/>
      <c r="Q40" s="730" t="str">
        <f t="shared" si="1"/>
        <v/>
      </c>
      <c r="R40" s="730"/>
      <c r="S40" s="730"/>
      <c r="T40" s="415"/>
      <c r="U40" s="348"/>
      <c r="W40" s="154"/>
    </row>
    <row r="41" spans="1:23" s="42" customFormat="1" ht="23.1" customHeight="1" x14ac:dyDescent="0.2">
      <c r="A41" s="355"/>
      <c r="B41" s="302"/>
      <c r="C41" s="95"/>
      <c r="D41" s="718"/>
      <c r="E41" s="719"/>
      <c r="F41" s="719"/>
      <c r="G41" s="719"/>
      <c r="H41" s="719"/>
      <c r="I41" s="719"/>
      <c r="J41" s="719"/>
      <c r="K41" s="719"/>
      <c r="L41" s="213"/>
      <c r="M41" s="259"/>
      <c r="N41" s="135"/>
      <c r="O41" s="721" t="str">
        <f t="shared" si="0"/>
        <v/>
      </c>
      <c r="P41" s="722"/>
      <c r="Q41" s="730" t="str">
        <f t="shared" si="1"/>
        <v/>
      </c>
      <c r="R41" s="730"/>
      <c r="S41" s="730"/>
      <c r="T41" s="415"/>
      <c r="U41" s="348"/>
      <c r="W41" s="154"/>
    </row>
    <row r="42" spans="1:23" s="42" customFormat="1" ht="23.1" customHeight="1" x14ac:dyDescent="0.2">
      <c r="A42" s="355"/>
      <c r="B42" s="302"/>
      <c r="C42" s="95"/>
      <c r="D42" s="718"/>
      <c r="E42" s="719"/>
      <c r="F42" s="719"/>
      <c r="G42" s="719"/>
      <c r="H42" s="719"/>
      <c r="I42" s="719"/>
      <c r="J42" s="719"/>
      <c r="K42" s="719"/>
      <c r="L42" s="213"/>
      <c r="M42" s="259"/>
      <c r="N42" s="135"/>
      <c r="O42" s="721" t="str">
        <f t="shared" si="0"/>
        <v/>
      </c>
      <c r="P42" s="722"/>
      <c r="Q42" s="730" t="str">
        <f t="shared" si="1"/>
        <v/>
      </c>
      <c r="R42" s="730"/>
      <c r="S42" s="730"/>
      <c r="T42" s="415"/>
      <c r="U42" s="348"/>
      <c r="W42" s="154"/>
    </row>
    <row r="43" spans="1:23" s="42" customFormat="1" ht="23.1" customHeight="1" x14ac:dyDescent="0.2">
      <c r="A43" s="355"/>
      <c r="B43" s="302"/>
      <c r="C43" s="95"/>
      <c r="D43" s="718"/>
      <c r="E43" s="719"/>
      <c r="F43" s="719"/>
      <c r="G43" s="719"/>
      <c r="H43" s="719"/>
      <c r="I43" s="719"/>
      <c r="J43" s="719"/>
      <c r="K43" s="719"/>
      <c r="L43" s="213"/>
      <c r="M43" s="259"/>
      <c r="N43" s="135"/>
      <c r="O43" s="721" t="str">
        <f t="shared" si="0"/>
        <v/>
      </c>
      <c r="P43" s="722"/>
      <c r="Q43" s="730" t="str">
        <f t="shared" si="1"/>
        <v/>
      </c>
      <c r="R43" s="730"/>
      <c r="S43" s="730"/>
      <c r="T43" s="415"/>
      <c r="U43" s="348"/>
      <c r="W43" s="154"/>
    </row>
    <row r="44" spans="1:23" s="42" customFormat="1" ht="23.1" customHeight="1" x14ac:dyDescent="0.2">
      <c r="A44" s="355"/>
      <c r="B44" s="302"/>
      <c r="C44" s="95"/>
      <c r="D44" s="718"/>
      <c r="E44" s="719"/>
      <c r="F44" s="719"/>
      <c r="G44" s="719"/>
      <c r="H44" s="719"/>
      <c r="I44" s="719"/>
      <c r="J44" s="719"/>
      <c r="K44" s="719"/>
      <c r="L44" s="213"/>
      <c r="M44" s="259"/>
      <c r="N44" s="135"/>
      <c r="O44" s="721" t="str">
        <f t="shared" si="0"/>
        <v/>
      </c>
      <c r="P44" s="722"/>
      <c r="Q44" s="730" t="str">
        <f t="shared" si="1"/>
        <v/>
      </c>
      <c r="R44" s="730"/>
      <c r="S44" s="730"/>
      <c r="T44" s="415"/>
      <c r="U44" s="348"/>
      <c r="W44" s="154"/>
    </row>
    <row r="45" spans="1:23" s="42" customFormat="1" ht="23.1" customHeight="1" x14ac:dyDescent="0.2">
      <c r="A45" s="355"/>
      <c r="B45" s="302"/>
      <c r="C45" s="95"/>
      <c r="D45" s="718"/>
      <c r="E45" s="719"/>
      <c r="F45" s="719"/>
      <c r="G45" s="719"/>
      <c r="H45" s="719"/>
      <c r="I45" s="719"/>
      <c r="J45" s="719"/>
      <c r="K45" s="719"/>
      <c r="L45" s="213"/>
      <c r="M45" s="259"/>
      <c r="N45" s="135"/>
      <c r="O45" s="721" t="str">
        <f t="shared" si="0"/>
        <v/>
      </c>
      <c r="P45" s="722"/>
      <c r="Q45" s="730" t="str">
        <f t="shared" si="1"/>
        <v/>
      </c>
      <c r="R45" s="730"/>
      <c r="S45" s="730"/>
      <c r="T45" s="415"/>
      <c r="U45" s="348"/>
      <c r="W45" s="154"/>
    </row>
    <row r="46" spans="1:23" s="42" customFormat="1" ht="23.1" customHeight="1" x14ac:dyDescent="0.2">
      <c r="A46" s="355"/>
      <c r="B46" s="302"/>
      <c r="C46" s="95"/>
      <c r="D46" s="718"/>
      <c r="E46" s="719"/>
      <c r="F46" s="719"/>
      <c r="G46" s="719"/>
      <c r="H46" s="719"/>
      <c r="I46" s="719"/>
      <c r="J46" s="719"/>
      <c r="K46" s="719"/>
      <c r="L46" s="213"/>
      <c r="M46" s="259"/>
      <c r="N46" s="135"/>
      <c r="O46" s="721" t="str">
        <f t="shared" si="0"/>
        <v/>
      </c>
      <c r="P46" s="722"/>
      <c r="Q46" s="730" t="str">
        <f t="shared" si="1"/>
        <v/>
      </c>
      <c r="R46" s="730"/>
      <c r="S46" s="730"/>
      <c r="T46" s="415"/>
      <c r="U46" s="348"/>
      <c r="W46" s="154"/>
    </row>
    <row r="47" spans="1:23" s="42" customFormat="1" ht="23.1" customHeight="1" x14ac:dyDescent="0.2">
      <c r="A47" s="355"/>
      <c r="B47" s="302"/>
      <c r="C47" s="95"/>
      <c r="D47" s="718"/>
      <c r="E47" s="719"/>
      <c r="F47" s="719"/>
      <c r="G47" s="719"/>
      <c r="H47" s="719"/>
      <c r="I47" s="719"/>
      <c r="J47" s="719"/>
      <c r="K47" s="719"/>
      <c r="L47" s="213"/>
      <c r="M47" s="259"/>
      <c r="N47" s="135"/>
      <c r="O47" s="721" t="str">
        <f t="shared" si="0"/>
        <v/>
      </c>
      <c r="P47" s="722"/>
      <c r="Q47" s="730" t="str">
        <f t="shared" si="1"/>
        <v/>
      </c>
      <c r="R47" s="730"/>
      <c r="S47" s="730"/>
      <c r="T47" s="415"/>
      <c r="U47" s="348"/>
      <c r="W47" s="154"/>
    </row>
    <row r="48" spans="1:23" s="42" customFormat="1" ht="23.1" customHeight="1" x14ac:dyDescent="0.2">
      <c r="A48" s="355"/>
      <c r="B48" s="302"/>
      <c r="C48" s="95"/>
      <c r="D48" s="718"/>
      <c r="E48" s="719"/>
      <c r="F48" s="719"/>
      <c r="G48" s="719"/>
      <c r="H48" s="719"/>
      <c r="I48" s="719"/>
      <c r="J48" s="719"/>
      <c r="K48" s="719"/>
      <c r="L48" s="213"/>
      <c r="M48" s="259"/>
      <c r="N48" s="135"/>
      <c r="O48" s="721" t="str">
        <f t="shared" si="0"/>
        <v/>
      </c>
      <c r="P48" s="722"/>
      <c r="Q48" s="730" t="str">
        <f t="shared" si="1"/>
        <v/>
      </c>
      <c r="R48" s="730"/>
      <c r="S48" s="730"/>
      <c r="T48" s="415"/>
      <c r="U48" s="348"/>
      <c r="W48" s="154"/>
    </row>
    <row r="49" spans="1:23" s="42" customFormat="1" ht="23.1" customHeight="1" x14ac:dyDescent="0.2">
      <c r="A49" s="355"/>
      <c r="B49" s="302"/>
      <c r="C49" s="95"/>
      <c r="D49" s="718"/>
      <c r="E49" s="719"/>
      <c r="F49" s="719"/>
      <c r="G49" s="719"/>
      <c r="H49" s="719"/>
      <c r="I49" s="719"/>
      <c r="J49" s="719"/>
      <c r="K49" s="719"/>
      <c r="L49" s="213"/>
      <c r="M49" s="259"/>
      <c r="N49" s="135"/>
      <c r="O49" s="721" t="str">
        <f t="shared" si="0"/>
        <v/>
      </c>
      <c r="P49" s="722"/>
      <c r="Q49" s="730" t="str">
        <f t="shared" si="1"/>
        <v/>
      </c>
      <c r="R49" s="730"/>
      <c r="S49" s="730"/>
      <c r="T49" s="415"/>
      <c r="U49" s="348"/>
      <c r="W49" s="154"/>
    </row>
    <row r="50" spans="1:23" s="42" customFormat="1" ht="23.1" customHeight="1" x14ac:dyDescent="0.2">
      <c r="A50" s="355"/>
      <c r="B50" s="302"/>
      <c r="C50" s="95"/>
      <c r="D50" s="718"/>
      <c r="E50" s="719"/>
      <c r="F50" s="719"/>
      <c r="G50" s="719"/>
      <c r="H50" s="719"/>
      <c r="I50" s="719"/>
      <c r="J50" s="719"/>
      <c r="K50" s="719"/>
      <c r="L50" s="213"/>
      <c r="M50" s="259"/>
      <c r="N50" s="135"/>
      <c r="O50" s="721" t="str">
        <f t="shared" si="0"/>
        <v/>
      </c>
      <c r="P50" s="722"/>
      <c r="Q50" s="730" t="str">
        <f t="shared" si="1"/>
        <v/>
      </c>
      <c r="R50" s="730"/>
      <c r="S50" s="730"/>
      <c r="T50" s="415"/>
      <c r="U50" s="348"/>
      <c r="W50" s="154"/>
    </row>
    <row r="51" spans="1:23" s="42" customFormat="1" ht="23.1" customHeight="1" x14ac:dyDescent="0.2">
      <c r="A51" s="355"/>
      <c r="B51" s="302"/>
      <c r="C51" s="95"/>
      <c r="D51" s="718"/>
      <c r="E51" s="719"/>
      <c r="F51" s="719"/>
      <c r="G51" s="719"/>
      <c r="H51" s="719"/>
      <c r="I51" s="719"/>
      <c r="J51" s="719"/>
      <c r="K51" s="720"/>
      <c r="L51" s="213"/>
      <c r="M51" s="259"/>
      <c r="N51" s="135"/>
      <c r="O51" s="721" t="str">
        <f t="shared" si="0"/>
        <v/>
      </c>
      <c r="P51" s="722"/>
      <c r="Q51" s="730" t="str">
        <f t="shared" si="1"/>
        <v/>
      </c>
      <c r="R51" s="730"/>
      <c r="S51" s="730"/>
      <c r="T51" s="415"/>
      <c r="U51" s="348"/>
      <c r="W51" s="154"/>
    </row>
    <row r="52" spans="1:23" s="42" customFormat="1" ht="23.1" customHeight="1" x14ac:dyDescent="0.2">
      <c r="A52" s="355"/>
      <c r="B52" s="302"/>
      <c r="C52" s="95"/>
      <c r="D52" s="718"/>
      <c r="E52" s="719"/>
      <c r="F52" s="719"/>
      <c r="G52" s="719"/>
      <c r="H52" s="719"/>
      <c r="I52" s="719"/>
      <c r="J52" s="719"/>
      <c r="K52" s="719"/>
      <c r="L52" s="213"/>
      <c r="M52" s="259"/>
      <c r="N52" s="135"/>
      <c r="O52" s="721" t="str">
        <f t="shared" si="0"/>
        <v/>
      </c>
      <c r="P52" s="722"/>
      <c r="Q52" s="730" t="str">
        <f t="shared" si="1"/>
        <v/>
      </c>
      <c r="R52" s="730"/>
      <c r="S52" s="730"/>
      <c r="T52" s="415"/>
      <c r="U52" s="348"/>
      <c r="V52" s="165"/>
      <c r="W52" s="167"/>
    </row>
    <row r="53" spans="1:23" s="42" customFormat="1" ht="23.1" customHeight="1" x14ac:dyDescent="0.2">
      <c r="A53" s="355"/>
      <c r="B53" s="302"/>
      <c r="C53" s="95"/>
      <c r="D53" s="718"/>
      <c r="E53" s="719"/>
      <c r="F53" s="719"/>
      <c r="G53" s="719"/>
      <c r="H53" s="719"/>
      <c r="I53" s="719"/>
      <c r="J53" s="719"/>
      <c r="K53" s="719"/>
      <c r="L53" s="213"/>
      <c r="M53" s="259"/>
      <c r="N53" s="135"/>
      <c r="O53" s="721" t="str">
        <f t="shared" si="0"/>
        <v/>
      </c>
      <c r="P53" s="722"/>
      <c r="Q53" s="730" t="str">
        <f t="shared" si="1"/>
        <v/>
      </c>
      <c r="R53" s="730"/>
      <c r="S53" s="730"/>
      <c r="T53" s="415"/>
      <c r="U53" s="348"/>
      <c r="V53" s="197"/>
      <c r="W53" s="197"/>
    </row>
    <row r="54" spans="1:23" s="42" customFormat="1" ht="23.1" customHeight="1" x14ac:dyDescent="0.2">
      <c r="A54" s="355"/>
      <c r="B54" s="302"/>
      <c r="C54" s="95"/>
      <c r="D54" s="718"/>
      <c r="E54" s="719"/>
      <c r="F54" s="719"/>
      <c r="G54" s="719"/>
      <c r="H54" s="719"/>
      <c r="I54" s="719"/>
      <c r="J54" s="719"/>
      <c r="K54" s="719"/>
      <c r="L54" s="213"/>
      <c r="M54" s="259"/>
      <c r="N54" s="135"/>
      <c r="O54" s="721" t="str">
        <f t="shared" si="0"/>
        <v/>
      </c>
      <c r="P54" s="722"/>
      <c r="Q54" s="730" t="str">
        <f t="shared" si="1"/>
        <v/>
      </c>
      <c r="R54" s="730"/>
      <c r="S54" s="730"/>
      <c r="T54" s="415"/>
      <c r="U54" s="348"/>
      <c r="V54" s="197"/>
      <c r="W54" s="197"/>
    </row>
    <row r="55" spans="1:23" s="42" customFormat="1" ht="23.1" customHeight="1" x14ac:dyDescent="0.2">
      <c r="A55" s="355"/>
      <c r="B55" s="302"/>
      <c r="C55" s="95"/>
      <c r="D55" s="718"/>
      <c r="E55" s="719"/>
      <c r="F55" s="719"/>
      <c r="G55" s="719"/>
      <c r="H55" s="719"/>
      <c r="I55" s="719"/>
      <c r="J55" s="719"/>
      <c r="K55" s="719"/>
      <c r="L55" s="213"/>
      <c r="M55" s="259"/>
      <c r="N55" s="135"/>
      <c r="O55" s="721" t="str">
        <f t="shared" si="0"/>
        <v/>
      </c>
      <c r="P55" s="722"/>
      <c r="Q55" s="730" t="str">
        <f t="shared" si="1"/>
        <v/>
      </c>
      <c r="R55" s="730"/>
      <c r="S55" s="730"/>
      <c r="T55" s="415"/>
      <c r="U55" s="348"/>
      <c r="V55" s="198"/>
      <c r="W55" s="467"/>
    </row>
    <row r="56" spans="1:23" s="42" customFormat="1" ht="23.1" customHeight="1" x14ac:dyDescent="0.2">
      <c r="A56" s="355"/>
      <c r="B56" s="302"/>
      <c r="C56" s="95"/>
      <c r="D56" s="718"/>
      <c r="E56" s="719"/>
      <c r="F56" s="719"/>
      <c r="G56" s="719"/>
      <c r="H56" s="719"/>
      <c r="I56" s="719"/>
      <c r="J56" s="719"/>
      <c r="K56" s="719"/>
      <c r="L56" s="213"/>
      <c r="M56" s="259"/>
      <c r="N56" s="135"/>
      <c r="O56" s="721" t="str">
        <f t="shared" si="0"/>
        <v/>
      </c>
      <c r="P56" s="722"/>
      <c r="Q56" s="730" t="str">
        <f t="shared" si="1"/>
        <v/>
      </c>
      <c r="R56" s="730"/>
      <c r="S56" s="730"/>
      <c r="T56" s="415"/>
      <c r="U56" s="348"/>
      <c r="V56" s="198"/>
      <c r="W56" s="467"/>
    </row>
    <row r="57" spans="1:23" s="42" customFormat="1" ht="23.1" customHeight="1" x14ac:dyDescent="0.2">
      <c r="A57" s="355"/>
      <c r="B57" s="302"/>
      <c r="C57" s="95"/>
      <c r="D57" s="718"/>
      <c r="E57" s="719"/>
      <c r="F57" s="719"/>
      <c r="G57" s="719"/>
      <c r="H57" s="719"/>
      <c r="I57" s="719"/>
      <c r="J57" s="719"/>
      <c r="K57" s="719"/>
      <c r="L57" s="213"/>
      <c r="M57" s="259"/>
      <c r="N57" s="135"/>
      <c r="O57" s="721" t="str">
        <f t="shared" si="0"/>
        <v/>
      </c>
      <c r="P57" s="722"/>
      <c r="Q57" s="730" t="str">
        <f t="shared" si="1"/>
        <v/>
      </c>
      <c r="R57" s="730"/>
      <c r="S57" s="730"/>
      <c r="T57" s="415"/>
      <c r="U57" s="348"/>
      <c r="V57" s="94"/>
      <c r="W57" s="94"/>
    </row>
    <row r="58" spans="1:23" s="42" customFormat="1" ht="23.1" customHeight="1" x14ac:dyDescent="0.2">
      <c r="A58" s="355"/>
      <c r="B58" s="302"/>
      <c r="C58" s="95"/>
      <c r="D58" s="718"/>
      <c r="E58" s="719"/>
      <c r="F58" s="719"/>
      <c r="G58" s="719"/>
      <c r="H58" s="719"/>
      <c r="I58" s="719"/>
      <c r="J58" s="719"/>
      <c r="K58" s="719"/>
      <c r="L58" s="213"/>
      <c r="M58" s="259"/>
      <c r="N58" s="135"/>
      <c r="O58" s="721" t="str">
        <f t="shared" si="0"/>
        <v/>
      </c>
      <c r="P58" s="722"/>
      <c r="Q58" s="730" t="str">
        <f t="shared" si="1"/>
        <v/>
      </c>
      <c r="R58" s="730"/>
      <c r="S58" s="730"/>
      <c r="T58" s="415"/>
      <c r="U58" s="348"/>
      <c r="V58" s="154"/>
      <c r="W58" s="154"/>
    </row>
    <row r="59" spans="1:23" s="42" customFormat="1" ht="23.1" customHeight="1" x14ac:dyDescent="0.2">
      <c r="A59" s="355"/>
      <c r="B59" s="302"/>
      <c r="C59" s="95"/>
      <c r="D59" s="718"/>
      <c r="E59" s="719"/>
      <c r="F59" s="719"/>
      <c r="G59" s="719"/>
      <c r="H59" s="719"/>
      <c r="I59" s="719"/>
      <c r="J59" s="719"/>
      <c r="K59" s="719"/>
      <c r="L59" s="213"/>
      <c r="M59" s="259"/>
      <c r="N59" s="135"/>
      <c r="O59" s="721" t="str">
        <f t="shared" si="0"/>
        <v/>
      </c>
      <c r="P59" s="722"/>
      <c r="Q59" s="730" t="str">
        <f t="shared" si="1"/>
        <v/>
      </c>
      <c r="R59" s="730"/>
      <c r="S59" s="730"/>
      <c r="T59" s="415"/>
      <c r="U59" s="348"/>
      <c r="V59" s="93"/>
      <c r="W59" s="94"/>
    </row>
    <row r="60" spans="1:23" s="42" customFormat="1" ht="23.1" customHeight="1" x14ac:dyDescent="0.2">
      <c r="A60" s="355"/>
      <c r="B60" s="302"/>
      <c r="C60" s="95"/>
      <c r="D60" s="718"/>
      <c r="E60" s="719"/>
      <c r="F60" s="719"/>
      <c r="G60" s="719"/>
      <c r="H60" s="719"/>
      <c r="I60" s="719"/>
      <c r="J60" s="719"/>
      <c r="K60" s="719"/>
      <c r="L60" s="213"/>
      <c r="M60" s="259"/>
      <c r="N60" s="135"/>
      <c r="O60" s="721" t="str">
        <f t="shared" si="0"/>
        <v/>
      </c>
      <c r="P60" s="722"/>
      <c r="Q60" s="730" t="str">
        <f t="shared" si="1"/>
        <v/>
      </c>
      <c r="R60" s="730"/>
      <c r="S60" s="730"/>
      <c r="T60" s="415"/>
      <c r="U60" s="348"/>
      <c r="V60" s="172"/>
      <c r="W60" s="173"/>
    </row>
    <row r="61" spans="1:23" s="42" customFormat="1" ht="23.1" customHeight="1" x14ac:dyDescent="0.2">
      <c r="A61" s="355"/>
      <c r="B61" s="302"/>
      <c r="C61" s="95"/>
      <c r="D61" s="718"/>
      <c r="E61" s="719"/>
      <c r="F61" s="719"/>
      <c r="G61" s="719"/>
      <c r="H61" s="719"/>
      <c r="I61" s="719"/>
      <c r="J61" s="719"/>
      <c r="K61" s="719"/>
      <c r="L61" s="213"/>
      <c r="M61" s="259"/>
      <c r="N61" s="135"/>
      <c r="O61" s="721" t="str">
        <f t="shared" si="0"/>
        <v/>
      </c>
      <c r="P61" s="722"/>
      <c r="Q61" s="730" t="str">
        <f t="shared" si="1"/>
        <v/>
      </c>
      <c r="R61" s="730"/>
      <c r="S61" s="730"/>
      <c r="T61" s="415"/>
      <c r="U61" s="348"/>
      <c r="V61" s="172"/>
      <c r="W61" s="173"/>
    </row>
    <row r="62" spans="1:23" s="165" customFormat="1" ht="3.75" customHeight="1" x14ac:dyDescent="0.2">
      <c r="A62" s="270"/>
      <c r="B62" s="235"/>
      <c r="C62" s="236"/>
      <c r="D62" s="237"/>
      <c r="E62" s="237"/>
      <c r="F62" s="237"/>
      <c r="G62" s="237"/>
      <c r="H62" s="237"/>
      <c r="I62" s="237"/>
      <c r="J62" s="237"/>
      <c r="K62" s="237"/>
      <c r="L62" s="238"/>
      <c r="M62" s="239"/>
      <c r="N62" s="240"/>
      <c r="O62" s="241"/>
      <c r="P62" s="242"/>
      <c r="Q62" s="243"/>
      <c r="R62" s="244"/>
      <c r="S62" s="244"/>
      <c r="T62" s="245"/>
      <c r="U62" s="214"/>
      <c r="V62" s="174"/>
      <c r="W62" s="173"/>
    </row>
    <row r="63" spans="1:23" s="55" customFormat="1" ht="21.75" customHeight="1" x14ac:dyDescent="0.2">
      <c r="A63" s="356"/>
      <c r="B63" s="671" t="s">
        <v>180</v>
      </c>
      <c r="C63" s="672"/>
      <c r="D63" s="672"/>
      <c r="E63" s="672"/>
      <c r="F63" s="672"/>
      <c r="G63" s="672"/>
      <c r="H63" s="672"/>
      <c r="I63" s="672"/>
      <c r="J63" s="672"/>
      <c r="K63" s="672"/>
      <c r="L63" s="672"/>
      <c r="M63" s="672"/>
      <c r="N63" s="672"/>
      <c r="O63" s="672"/>
      <c r="P63" s="672"/>
      <c r="Q63" s="672"/>
      <c r="R63" s="672"/>
      <c r="S63" s="672"/>
      <c r="T63" s="673"/>
      <c r="U63" s="349"/>
      <c r="V63" s="174"/>
      <c r="W63" s="173"/>
    </row>
    <row r="64" spans="1:23" s="55" customFormat="1" ht="21.75" customHeight="1" x14ac:dyDescent="0.2">
      <c r="A64" s="356"/>
      <c r="B64" s="781" t="s">
        <v>178</v>
      </c>
      <c r="C64" s="782"/>
      <c r="D64" s="782"/>
      <c r="E64" s="782"/>
      <c r="F64" s="782"/>
      <c r="G64" s="782"/>
      <c r="H64" s="782"/>
      <c r="I64" s="782"/>
      <c r="J64" s="782"/>
      <c r="K64" s="782"/>
      <c r="L64" s="782"/>
      <c r="M64" s="782"/>
      <c r="N64" s="782"/>
      <c r="O64" s="782"/>
      <c r="P64" s="782"/>
      <c r="Q64" s="782"/>
      <c r="R64" s="782"/>
      <c r="S64" s="782"/>
      <c r="T64" s="783"/>
      <c r="U64" s="349"/>
      <c r="V64" s="174"/>
      <c r="W64" s="173"/>
    </row>
    <row r="65" spans="1:23" s="234" customFormat="1" ht="12" customHeight="1" x14ac:dyDescent="0.2">
      <c r="A65" s="270"/>
      <c r="B65" s="226" t="str">
        <f>'1-MPN'!B116</f>
        <v>FAPESP,  JUNHO DE 2016</v>
      </c>
      <c r="C65" s="3"/>
      <c r="D65" s="3"/>
      <c r="E65" s="250"/>
      <c r="F65" s="250"/>
      <c r="G65" s="250"/>
      <c r="H65" s="250"/>
      <c r="I65" s="250"/>
      <c r="J65" s="250"/>
      <c r="K65" s="250"/>
      <c r="L65" s="3"/>
      <c r="M65" s="752"/>
      <c r="N65" s="752"/>
      <c r="O65" s="752"/>
      <c r="P65" s="752"/>
      <c r="Q65" s="752"/>
      <c r="R65" s="752"/>
      <c r="S65" s="249"/>
      <c r="T65" s="249">
        <v>1</v>
      </c>
      <c r="U65" s="201"/>
      <c r="V65" s="154"/>
      <c r="W65" s="154"/>
    </row>
    <row r="66" spans="1:23" s="317" customFormat="1" ht="21" customHeight="1" x14ac:dyDescent="0.25">
      <c r="A66" s="270"/>
      <c r="B66" s="318" t="s">
        <v>146</v>
      </c>
      <c r="C66" s="3"/>
      <c r="D66" s="3"/>
      <c r="L66" s="3"/>
      <c r="M66" s="320"/>
      <c r="N66" s="320"/>
      <c r="O66" s="320"/>
      <c r="P66" s="320"/>
      <c r="Q66" s="320"/>
      <c r="R66" s="320"/>
      <c r="S66" s="320"/>
      <c r="T66" s="320"/>
      <c r="U66" s="201"/>
      <c r="V66" s="154"/>
      <c r="W66" s="154"/>
    </row>
    <row r="67" spans="1:23" s="42" customFormat="1" ht="12.75" customHeight="1" x14ac:dyDescent="0.2">
      <c r="A67" s="270"/>
      <c r="B67" s="753" t="s">
        <v>1</v>
      </c>
      <c r="C67" s="733" t="s">
        <v>7</v>
      </c>
      <c r="D67" s="735" t="s">
        <v>8</v>
      </c>
      <c r="E67" s="736"/>
      <c r="F67" s="736"/>
      <c r="G67" s="736"/>
      <c r="H67" s="736"/>
      <c r="I67" s="736"/>
      <c r="J67" s="736"/>
      <c r="K67" s="737"/>
      <c r="L67" s="742" t="s">
        <v>134</v>
      </c>
      <c r="M67" s="710" t="s">
        <v>76</v>
      </c>
      <c r="N67" s="742" t="s">
        <v>3</v>
      </c>
      <c r="O67" s="743" t="s">
        <v>135</v>
      </c>
      <c r="P67" s="745"/>
      <c r="Q67" s="743" t="s">
        <v>136</v>
      </c>
      <c r="R67" s="744"/>
      <c r="S67" s="745"/>
      <c r="T67" s="723" t="s">
        <v>2</v>
      </c>
      <c r="U67" s="346"/>
      <c r="W67" s="154"/>
    </row>
    <row r="68" spans="1:23" s="41" customFormat="1" ht="20.25" customHeight="1" thickBot="1" x14ac:dyDescent="0.25">
      <c r="A68" s="280"/>
      <c r="B68" s="754"/>
      <c r="C68" s="734"/>
      <c r="D68" s="738"/>
      <c r="E68" s="739"/>
      <c r="F68" s="739"/>
      <c r="G68" s="739"/>
      <c r="H68" s="739"/>
      <c r="I68" s="739"/>
      <c r="J68" s="739"/>
      <c r="K68" s="740"/>
      <c r="L68" s="749"/>
      <c r="M68" s="741"/>
      <c r="N68" s="741"/>
      <c r="O68" s="750"/>
      <c r="P68" s="751"/>
      <c r="Q68" s="746"/>
      <c r="R68" s="747"/>
      <c r="S68" s="748"/>
      <c r="T68" s="724"/>
      <c r="U68" s="347"/>
      <c r="V68" s="93"/>
      <c r="W68" s="94"/>
    </row>
    <row r="69" spans="1:23" s="42" customFormat="1" ht="23.1" customHeight="1" x14ac:dyDescent="0.2">
      <c r="A69" s="270"/>
      <c r="B69" s="303"/>
      <c r="C69" s="95"/>
      <c r="D69" s="731"/>
      <c r="E69" s="732"/>
      <c r="F69" s="732"/>
      <c r="G69" s="732"/>
      <c r="H69" s="732"/>
      <c r="I69" s="732"/>
      <c r="J69" s="732"/>
      <c r="K69" s="732"/>
      <c r="L69" s="213"/>
      <c r="M69" s="259"/>
      <c r="N69" s="260"/>
      <c r="O69" s="721" t="str">
        <f t="shared" ref="O69:O115" si="2">IF(C69*N69=0,"",C69*N69)</f>
        <v/>
      </c>
      <c r="P69" s="722"/>
      <c r="Q69" s="730" t="str">
        <f t="shared" ref="Q69:Q115" si="3">IF(ISERROR(INDEX($W$23:$W$28,MATCH(M69,$V$23:$V$28,0))*O69),"",INDEX($W$23:$W$28,MATCH(M69,$V$23:$V$28,0))*O69)</f>
        <v/>
      </c>
      <c r="R69" s="730"/>
      <c r="S69" s="730"/>
      <c r="T69" s="416"/>
      <c r="U69" s="348"/>
      <c r="V69" s="154"/>
      <c r="W69" s="154"/>
    </row>
    <row r="70" spans="1:23" s="42" customFormat="1" ht="23.1" customHeight="1" x14ac:dyDescent="0.2">
      <c r="A70" s="270"/>
      <c r="B70" s="302"/>
      <c r="C70" s="95"/>
      <c r="D70" s="718"/>
      <c r="E70" s="719"/>
      <c r="F70" s="719"/>
      <c r="G70" s="719"/>
      <c r="H70" s="719"/>
      <c r="I70" s="719"/>
      <c r="J70" s="719"/>
      <c r="K70" s="719"/>
      <c r="L70" s="213"/>
      <c r="M70" s="259"/>
      <c r="N70" s="135"/>
      <c r="O70" s="767" t="str">
        <f t="shared" si="2"/>
        <v/>
      </c>
      <c r="P70" s="768"/>
      <c r="Q70" s="730" t="str">
        <f t="shared" si="3"/>
        <v/>
      </c>
      <c r="R70" s="730"/>
      <c r="S70" s="730"/>
      <c r="T70" s="415"/>
      <c r="U70" s="348"/>
      <c r="V70" s="154"/>
      <c r="W70" s="154"/>
    </row>
    <row r="71" spans="1:23" s="42" customFormat="1" ht="23.1" customHeight="1" x14ac:dyDescent="0.2">
      <c r="A71" s="270"/>
      <c r="B71" s="302"/>
      <c r="C71" s="95"/>
      <c r="D71" s="718"/>
      <c r="E71" s="719"/>
      <c r="F71" s="719"/>
      <c r="G71" s="719"/>
      <c r="H71" s="719"/>
      <c r="I71" s="719"/>
      <c r="J71" s="719"/>
      <c r="K71" s="719"/>
      <c r="L71" s="213"/>
      <c r="M71" s="259"/>
      <c r="N71" s="135"/>
      <c r="O71" s="767" t="str">
        <f t="shared" si="2"/>
        <v/>
      </c>
      <c r="P71" s="768"/>
      <c r="Q71" s="730" t="str">
        <f t="shared" si="3"/>
        <v/>
      </c>
      <c r="R71" s="730"/>
      <c r="S71" s="730"/>
      <c r="T71" s="415"/>
      <c r="U71" s="348"/>
      <c r="V71" s="154"/>
      <c r="W71" s="154"/>
    </row>
    <row r="72" spans="1:23" s="42" customFormat="1" ht="23.1" customHeight="1" x14ac:dyDescent="0.2">
      <c r="A72" s="270"/>
      <c r="B72" s="302"/>
      <c r="C72" s="95"/>
      <c r="D72" s="718"/>
      <c r="E72" s="719"/>
      <c r="F72" s="719"/>
      <c r="G72" s="719"/>
      <c r="H72" s="719"/>
      <c r="I72" s="719"/>
      <c r="J72" s="719"/>
      <c r="K72" s="719"/>
      <c r="L72" s="213"/>
      <c r="M72" s="259"/>
      <c r="N72" s="135"/>
      <c r="O72" s="767" t="str">
        <f t="shared" si="2"/>
        <v/>
      </c>
      <c r="P72" s="768"/>
      <c r="Q72" s="730" t="str">
        <f t="shared" si="3"/>
        <v/>
      </c>
      <c r="R72" s="730"/>
      <c r="S72" s="730"/>
      <c r="T72" s="415"/>
      <c r="U72" s="348"/>
      <c r="V72" s="154"/>
      <c r="W72" s="154"/>
    </row>
    <row r="73" spans="1:23" s="42" customFormat="1" ht="23.1" customHeight="1" x14ac:dyDescent="0.2">
      <c r="A73" s="270"/>
      <c r="B73" s="302"/>
      <c r="C73" s="95"/>
      <c r="D73" s="718"/>
      <c r="E73" s="719"/>
      <c r="F73" s="719"/>
      <c r="G73" s="719"/>
      <c r="H73" s="719"/>
      <c r="I73" s="719"/>
      <c r="J73" s="719"/>
      <c r="K73" s="719"/>
      <c r="L73" s="213"/>
      <c r="M73" s="259"/>
      <c r="N73" s="135"/>
      <c r="O73" s="767" t="str">
        <f t="shared" si="2"/>
        <v/>
      </c>
      <c r="P73" s="768"/>
      <c r="Q73" s="730" t="str">
        <f t="shared" si="3"/>
        <v/>
      </c>
      <c r="R73" s="730"/>
      <c r="S73" s="730"/>
      <c r="T73" s="415"/>
      <c r="U73" s="348"/>
      <c r="V73" s="154"/>
      <c r="W73" s="154"/>
    </row>
    <row r="74" spans="1:23" s="42" customFormat="1" ht="23.1" customHeight="1" x14ac:dyDescent="0.2">
      <c r="A74" s="270"/>
      <c r="B74" s="302"/>
      <c r="C74" s="95"/>
      <c r="D74" s="718"/>
      <c r="E74" s="719"/>
      <c r="F74" s="719"/>
      <c r="G74" s="719"/>
      <c r="H74" s="719"/>
      <c r="I74" s="719"/>
      <c r="J74" s="719"/>
      <c r="K74" s="719"/>
      <c r="L74" s="213"/>
      <c r="M74" s="259"/>
      <c r="N74" s="135"/>
      <c r="O74" s="767" t="str">
        <f t="shared" si="2"/>
        <v/>
      </c>
      <c r="P74" s="768"/>
      <c r="Q74" s="730" t="str">
        <f t="shared" si="3"/>
        <v/>
      </c>
      <c r="R74" s="730"/>
      <c r="S74" s="730"/>
      <c r="T74" s="415"/>
      <c r="U74" s="348"/>
      <c r="V74" s="154"/>
      <c r="W74" s="154"/>
    </row>
    <row r="75" spans="1:23" s="42" customFormat="1" ht="23.1" customHeight="1" x14ac:dyDescent="0.2">
      <c r="A75" s="270"/>
      <c r="B75" s="302"/>
      <c r="C75" s="95"/>
      <c r="D75" s="718"/>
      <c r="E75" s="719"/>
      <c r="F75" s="719"/>
      <c r="G75" s="719"/>
      <c r="H75" s="719"/>
      <c r="I75" s="719"/>
      <c r="J75" s="719"/>
      <c r="K75" s="719"/>
      <c r="L75" s="213"/>
      <c r="M75" s="259"/>
      <c r="N75" s="135"/>
      <c r="O75" s="767" t="str">
        <f t="shared" si="2"/>
        <v/>
      </c>
      <c r="P75" s="768"/>
      <c r="Q75" s="730" t="str">
        <f t="shared" si="3"/>
        <v/>
      </c>
      <c r="R75" s="730"/>
      <c r="S75" s="730"/>
      <c r="T75" s="415"/>
      <c r="U75" s="348"/>
      <c r="V75" s="154"/>
      <c r="W75" s="154"/>
    </row>
    <row r="76" spans="1:23" s="42" customFormat="1" ht="23.1" customHeight="1" x14ac:dyDescent="0.2">
      <c r="A76" s="270"/>
      <c r="B76" s="302"/>
      <c r="C76" s="95"/>
      <c r="D76" s="718"/>
      <c r="E76" s="719"/>
      <c r="F76" s="719"/>
      <c r="G76" s="719"/>
      <c r="H76" s="719"/>
      <c r="I76" s="719"/>
      <c r="J76" s="719"/>
      <c r="K76" s="720"/>
      <c r="L76" s="213"/>
      <c r="M76" s="259"/>
      <c r="N76" s="135"/>
      <c r="O76" s="767" t="str">
        <f t="shared" si="2"/>
        <v/>
      </c>
      <c r="P76" s="768"/>
      <c r="Q76" s="730" t="str">
        <f t="shared" si="3"/>
        <v/>
      </c>
      <c r="R76" s="730"/>
      <c r="S76" s="730"/>
      <c r="T76" s="415"/>
      <c r="U76" s="348"/>
      <c r="V76" s="172"/>
      <c r="W76" s="173"/>
    </row>
    <row r="77" spans="1:23" s="42" customFormat="1" ht="23.1" customHeight="1" x14ac:dyDescent="0.2">
      <c r="A77" s="270"/>
      <c r="B77" s="302"/>
      <c r="C77" s="95"/>
      <c r="D77" s="718"/>
      <c r="E77" s="719"/>
      <c r="F77" s="719"/>
      <c r="G77" s="719"/>
      <c r="H77" s="719"/>
      <c r="I77" s="719"/>
      <c r="J77" s="719"/>
      <c r="K77" s="719"/>
      <c r="L77" s="213"/>
      <c r="M77" s="259"/>
      <c r="N77" s="135"/>
      <c r="O77" s="767" t="str">
        <f t="shared" si="2"/>
        <v/>
      </c>
      <c r="P77" s="768"/>
      <c r="Q77" s="730" t="str">
        <f t="shared" si="3"/>
        <v/>
      </c>
      <c r="R77" s="730"/>
      <c r="S77" s="730"/>
      <c r="T77" s="415"/>
      <c r="U77" s="348"/>
      <c r="V77" s="172"/>
      <c r="W77" s="173"/>
    </row>
    <row r="78" spans="1:23" s="42" customFormat="1" ht="23.1" customHeight="1" x14ac:dyDescent="0.2">
      <c r="A78" s="270"/>
      <c r="B78" s="302"/>
      <c r="C78" s="95"/>
      <c r="D78" s="718"/>
      <c r="E78" s="719"/>
      <c r="F78" s="719"/>
      <c r="G78" s="719"/>
      <c r="H78" s="719"/>
      <c r="I78" s="719"/>
      <c r="J78" s="719"/>
      <c r="K78" s="719"/>
      <c r="L78" s="213"/>
      <c r="M78" s="259"/>
      <c r="N78" s="135"/>
      <c r="O78" s="767" t="str">
        <f t="shared" si="2"/>
        <v/>
      </c>
      <c r="P78" s="768"/>
      <c r="Q78" s="730" t="str">
        <f t="shared" si="3"/>
        <v/>
      </c>
      <c r="R78" s="730"/>
      <c r="S78" s="730"/>
      <c r="T78" s="415"/>
      <c r="U78" s="348"/>
      <c r="V78" s="174"/>
      <c r="W78" s="173"/>
    </row>
    <row r="79" spans="1:23" s="42" customFormat="1" ht="23.1" customHeight="1" x14ac:dyDescent="0.2">
      <c r="A79" s="270"/>
      <c r="B79" s="302"/>
      <c r="C79" s="95"/>
      <c r="D79" s="718"/>
      <c r="E79" s="719"/>
      <c r="F79" s="719"/>
      <c r="G79" s="719"/>
      <c r="H79" s="719"/>
      <c r="I79" s="719"/>
      <c r="J79" s="719"/>
      <c r="K79" s="719"/>
      <c r="L79" s="213"/>
      <c r="M79" s="259"/>
      <c r="N79" s="135"/>
      <c r="O79" s="767" t="str">
        <f t="shared" si="2"/>
        <v/>
      </c>
      <c r="P79" s="768"/>
      <c r="Q79" s="730" t="str">
        <f t="shared" si="3"/>
        <v/>
      </c>
      <c r="R79" s="730"/>
      <c r="S79" s="730"/>
      <c r="T79" s="415"/>
      <c r="U79" s="348"/>
      <c r="V79" s="174"/>
      <c r="W79" s="173"/>
    </row>
    <row r="80" spans="1:23" s="42" customFormat="1" ht="23.1" customHeight="1" x14ac:dyDescent="0.2">
      <c r="A80" s="270"/>
      <c r="B80" s="302"/>
      <c r="C80" s="95"/>
      <c r="D80" s="718"/>
      <c r="E80" s="719"/>
      <c r="F80" s="719"/>
      <c r="G80" s="719"/>
      <c r="H80" s="719"/>
      <c r="I80" s="719"/>
      <c r="J80" s="719"/>
      <c r="K80" s="719"/>
      <c r="L80" s="213"/>
      <c r="M80" s="259"/>
      <c r="N80" s="135"/>
      <c r="O80" s="767" t="str">
        <f t="shared" si="2"/>
        <v/>
      </c>
      <c r="P80" s="768"/>
      <c r="Q80" s="730" t="str">
        <f t="shared" si="3"/>
        <v/>
      </c>
      <c r="R80" s="730"/>
      <c r="S80" s="730"/>
      <c r="T80" s="415"/>
      <c r="U80" s="348"/>
      <c r="V80" s="154"/>
      <c r="W80" s="154"/>
    </row>
    <row r="81" spans="1:23" s="42" customFormat="1" ht="23.1" customHeight="1" x14ac:dyDescent="0.2">
      <c r="A81" s="270"/>
      <c r="B81" s="302"/>
      <c r="C81" s="95"/>
      <c r="D81" s="718"/>
      <c r="E81" s="719"/>
      <c r="F81" s="719"/>
      <c r="G81" s="719"/>
      <c r="H81" s="719"/>
      <c r="I81" s="719"/>
      <c r="J81" s="719"/>
      <c r="K81" s="719"/>
      <c r="L81" s="213"/>
      <c r="M81" s="259"/>
      <c r="N81" s="135"/>
      <c r="O81" s="767" t="str">
        <f t="shared" si="2"/>
        <v/>
      </c>
      <c r="P81" s="768"/>
      <c r="Q81" s="730" t="str">
        <f t="shared" si="3"/>
        <v/>
      </c>
      <c r="R81" s="730"/>
      <c r="S81" s="730"/>
      <c r="T81" s="415"/>
      <c r="U81" s="348"/>
      <c r="V81" s="154"/>
      <c r="W81" s="154"/>
    </row>
    <row r="82" spans="1:23" s="42" customFormat="1" ht="23.1" customHeight="1" x14ac:dyDescent="0.2">
      <c r="A82" s="270"/>
      <c r="B82" s="302"/>
      <c r="C82" s="95"/>
      <c r="D82" s="718"/>
      <c r="E82" s="719"/>
      <c r="F82" s="719"/>
      <c r="G82" s="719"/>
      <c r="H82" s="719"/>
      <c r="I82" s="719"/>
      <c r="J82" s="719"/>
      <c r="K82" s="719"/>
      <c r="L82" s="213"/>
      <c r="M82" s="259"/>
      <c r="N82" s="135"/>
      <c r="O82" s="767" t="str">
        <f t="shared" si="2"/>
        <v/>
      </c>
      <c r="P82" s="768"/>
      <c r="Q82" s="730" t="str">
        <f t="shared" si="3"/>
        <v/>
      </c>
      <c r="R82" s="730"/>
      <c r="S82" s="730"/>
      <c r="T82" s="415"/>
      <c r="U82" s="348"/>
      <c r="V82" s="154"/>
      <c r="W82" s="154"/>
    </row>
    <row r="83" spans="1:23" s="42" customFormat="1" ht="23.1" customHeight="1" x14ac:dyDescent="0.2">
      <c r="A83" s="270"/>
      <c r="B83" s="302"/>
      <c r="C83" s="95"/>
      <c r="D83" s="718"/>
      <c r="E83" s="719"/>
      <c r="F83" s="719"/>
      <c r="G83" s="719"/>
      <c r="H83" s="719"/>
      <c r="I83" s="719"/>
      <c r="J83" s="719"/>
      <c r="K83" s="719"/>
      <c r="L83" s="213"/>
      <c r="M83" s="259"/>
      <c r="N83" s="135"/>
      <c r="O83" s="767" t="str">
        <f t="shared" si="2"/>
        <v/>
      </c>
      <c r="P83" s="768"/>
      <c r="Q83" s="730" t="str">
        <f t="shared" si="3"/>
        <v/>
      </c>
      <c r="R83" s="730"/>
      <c r="S83" s="730"/>
      <c r="T83" s="415"/>
      <c r="U83" s="348"/>
      <c r="V83" s="154"/>
      <c r="W83" s="154"/>
    </row>
    <row r="84" spans="1:23" s="42" customFormat="1" ht="23.1" customHeight="1" x14ac:dyDescent="0.2">
      <c r="A84" s="270"/>
      <c r="B84" s="302"/>
      <c r="C84" s="95"/>
      <c r="D84" s="718"/>
      <c r="E84" s="719"/>
      <c r="F84" s="719"/>
      <c r="G84" s="719"/>
      <c r="H84" s="719"/>
      <c r="I84" s="719"/>
      <c r="J84" s="719"/>
      <c r="K84" s="719"/>
      <c r="L84" s="213"/>
      <c r="M84" s="259"/>
      <c r="N84" s="135"/>
      <c r="O84" s="767" t="str">
        <f t="shared" si="2"/>
        <v/>
      </c>
      <c r="P84" s="768"/>
      <c r="Q84" s="730" t="str">
        <f t="shared" si="3"/>
        <v/>
      </c>
      <c r="R84" s="730"/>
      <c r="S84" s="730"/>
      <c r="T84" s="415"/>
      <c r="U84" s="348"/>
      <c r="V84" s="154"/>
      <c r="W84" s="154"/>
    </row>
    <row r="85" spans="1:23" s="42" customFormat="1" ht="23.1" customHeight="1" x14ac:dyDescent="0.2">
      <c r="A85" s="270"/>
      <c r="B85" s="302"/>
      <c r="C85" s="95"/>
      <c r="D85" s="718"/>
      <c r="E85" s="719"/>
      <c r="F85" s="719"/>
      <c r="G85" s="719"/>
      <c r="H85" s="719"/>
      <c r="I85" s="719"/>
      <c r="J85" s="719"/>
      <c r="K85" s="719"/>
      <c r="L85" s="213"/>
      <c r="M85" s="259"/>
      <c r="N85" s="135"/>
      <c r="O85" s="767" t="str">
        <f t="shared" si="2"/>
        <v/>
      </c>
      <c r="P85" s="768"/>
      <c r="Q85" s="730" t="str">
        <f t="shared" si="3"/>
        <v/>
      </c>
      <c r="R85" s="730"/>
      <c r="S85" s="730"/>
      <c r="T85" s="415"/>
      <c r="U85" s="348"/>
      <c r="V85" s="154"/>
      <c r="W85" s="154"/>
    </row>
    <row r="86" spans="1:23" s="42" customFormat="1" ht="23.1" customHeight="1" x14ac:dyDescent="0.2">
      <c r="A86" s="270"/>
      <c r="B86" s="302"/>
      <c r="C86" s="95"/>
      <c r="D86" s="718"/>
      <c r="E86" s="719"/>
      <c r="F86" s="719"/>
      <c r="G86" s="719"/>
      <c r="H86" s="719"/>
      <c r="I86" s="719"/>
      <c r="J86" s="719"/>
      <c r="K86" s="719"/>
      <c r="L86" s="213"/>
      <c r="M86" s="259"/>
      <c r="N86" s="135"/>
      <c r="O86" s="767" t="str">
        <f t="shared" si="2"/>
        <v/>
      </c>
      <c r="P86" s="768"/>
      <c r="Q86" s="730" t="str">
        <f t="shared" si="3"/>
        <v/>
      </c>
      <c r="R86" s="730"/>
      <c r="S86" s="730"/>
      <c r="T86" s="415"/>
      <c r="U86" s="348"/>
      <c r="V86" s="154"/>
      <c r="W86" s="154"/>
    </row>
    <row r="87" spans="1:23" s="42" customFormat="1" ht="23.1" customHeight="1" x14ac:dyDescent="0.2">
      <c r="A87" s="270"/>
      <c r="B87" s="302"/>
      <c r="C87" s="95"/>
      <c r="D87" s="718"/>
      <c r="E87" s="719"/>
      <c r="F87" s="719"/>
      <c r="G87" s="719"/>
      <c r="H87" s="719"/>
      <c r="I87" s="719"/>
      <c r="J87" s="719"/>
      <c r="K87" s="719"/>
      <c r="L87" s="213"/>
      <c r="M87" s="259"/>
      <c r="N87" s="135"/>
      <c r="O87" s="767" t="str">
        <f t="shared" si="2"/>
        <v/>
      </c>
      <c r="P87" s="768"/>
      <c r="Q87" s="730" t="str">
        <f t="shared" si="3"/>
        <v/>
      </c>
      <c r="R87" s="730"/>
      <c r="S87" s="730"/>
      <c r="T87" s="415"/>
      <c r="U87" s="348"/>
      <c r="V87" s="154"/>
      <c r="W87" s="154"/>
    </row>
    <row r="88" spans="1:23" s="42" customFormat="1" ht="23.1" customHeight="1" x14ac:dyDescent="0.2">
      <c r="A88" s="270"/>
      <c r="B88" s="302"/>
      <c r="C88" s="95"/>
      <c r="D88" s="718"/>
      <c r="E88" s="719"/>
      <c r="F88" s="719"/>
      <c r="G88" s="719"/>
      <c r="H88" s="719"/>
      <c r="I88" s="719"/>
      <c r="J88" s="719"/>
      <c r="K88" s="720"/>
      <c r="L88" s="213"/>
      <c r="M88" s="259"/>
      <c r="N88" s="135"/>
      <c r="O88" s="767" t="str">
        <f t="shared" si="2"/>
        <v/>
      </c>
      <c r="P88" s="768"/>
      <c r="Q88" s="774" t="str">
        <f t="shared" si="3"/>
        <v/>
      </c>
      <c r="R88" s="775"/>
      <c r="S88" s="776"/>
      <c r="T88" s="415"/>
      <c r="U88" s="348"/>
      <c r="V88" s="154"/>
      <c r="W88" s="154"/>
    </row>
    <row r="89" spans="1:23" s="42" customFormat="1" ht="23.1" customHeight="1" x14ac:dyDescent="0.2">
      <c r="A89" s="270"/>
      <c r="B89" s="302"/>
      <c r="C89" s="95"/>
      <c r="D89" s="718"/>
      <c r="E89" s="719"/>
      <c r="F89" s="719"/>
      <c r="G89" s="719"/>
      <c r="H89" s="719"/>
      <c r="I89" s="719"/>
      <c r="J89" s="719"/>
      <c r="K89" s="719"/>
      <c r="L89" s="213"/>
      <c r="M89" s="259"/>
      <c r="N89" s="135"/>
      <c r="O89" s="767" t="str">
        <f t="shared" si="2"/>
        <v/>
      </c>
      <c r="P89" s="768"/>
      <c r="Q89" s="730" t="str">
        <f t="shared" si="3"/>
        <v/>
      </c>
      <c r="R89" s="730"/>
      <c r="S89" s="730"/>
      <c r="T89" s="415"/>
      <c r="U89" s="348"/>
      <c r="V89" s="154"/>
      <c r="W89" s="154"/>
    </row>
    <row r="90" spans="1:23" s="42" customFormat="1" ht="23.1" customHeight="1" x14ac:dyDescent="0.2">
      <c r="A90" s="270"/>
      <c r="B90" s="302"/>
      <c r="C90" s="95"/>
      <c r="D90" s="718"/>
      <c r="E90" s="719"/>
      <c r="F90" s="719"/>
      <c r="G90" s="719"/>
      <c r="H90" s="719"/>
      <c r="I90" s="719"/>
      <c r="J90" s="719"/>
      <c r="K90" s="719"/>
      <c r="L90" s="213"/>
      <c r="M90" s="259"/>
      <c r="N90" s="135"/>
      <c r="O90" s="767" t="str">
        <f t="shared" si="2"/>
        <v/>
      </c>
      <c r="P90" s="768"/>
      <c r="Q90" s="730" t="str">
        <f t="shared" si="3"/>
        <v/>
      </c>
      <c r="R90" s="730"/>
      <c r="S90" s="730"/>
      <c r="T90" s="415"/>
      <c r="U90" s="348"/>
      <c r="V90" s="154"/>
      <c r="W90" s="154"/>
    </row>
    <row r="91" spans="1:23" s="42" customFormat="1" ht="23.1" customHeight="1" x14ac:dyDescent="0.2">
      <c r="A91" s="270"/>
      <c r="B91" s="302"/>
      <c r="C91" s="95"/>
      <c r="D91" s="718"/>
      <c r="E91" s="719"/>
      <c r="F91" s="719"/>
      <c r="G91" s="719"/>
      <c r="H91" s="719"/>
      <c r="I91" s="719"/>
      <c r="J91" s="719"/>
      <c r="K91" s="719"/>
      <c r="L91" s="213"/>
      <c r="M91" s="259"/>
      <c r="N91" s="135"/>
      <c r="O91" s="767" t="str">
        <f t="shared" si="2"/>
        <v/>
      </c>
      <c r="P91" s="768"/>
      <c r="Q91" s="730" t="str">
        <f t="shared" si="3"/>
        <v/>
      </c>
      <c r="R91" s="730"/>
      <c r="S91" s="730"/>
      <c r="T91" s="415"/>
      <c r="U91" s="348"/>
      <c r="V91" s="154"/>
      <c r="W91" s="154"/>
    </row>
    <row r="92" spans="1:23" s="42" customFormat="1" ht="23.1" customHeight="1" x14ac:dyDescent="0.2">
      <c r="A92" s="270"/>
      <c r="B92" s="302"/>
      <c r="C92" s="95"/>
      <c r="D92" s="718"/>
      <c r="E92" s="719"/>
      <c r="F92" s="719"/>
      <c r="G92" s="719"/>
      <c r="H92" s="719"/>
      <c r="I92" s="719"/>
      <c r="J92" s="719"/>
      <c r="K92" s="719"/>
      <c r="L92" s="213"/>
      <c r="M92" s="259"/>
      <c r="N92" s="135"/>
      <c r="O92" s="767" t="str">
        <f t="shared" si="2"/>
        <v/>
      </c>
      <c r="P92" s="768"/>
      <c r="Q92" s="730" t="str">
        <f t="shared" si="3"/>
        <v/>
      </c>
      <c r="R92" s="730"/>
      <c r="S92" s="730"/>
      <c r="T92" s="415"/>
      <c r="U92" s="348"/>
      <c r="V92" s="172"/>
      <c r="W92" s="173"/>
    </row>
    <row r="93" spans="1:23" s="42" customFormat="1" ht="23.1" customHeight="1" x14ac:dyDescent="0.2">
      <c r="A93" s="270"/>
      <c r="B93" s="302"/>
      <c r="C93" s="95"/>
      <c r="D93" s="718"/>
      <c r="E93" s="719"/>
      <c r="F93" s="719"/>
      <c r="G93" s="719"/>
      <c r="H93" s="719"/>
      <c r="I93" s="719"/>
      <c r="J93" s="719"/>
      <c r="K93" s="719"/>
      <c r="L93" s="213"/>
      <c r="M93" s="259"/>
      <c r="N93" s="135"/>
      <c r="O93" s="767" t="str">
        <f t="shared" si="2"/>
        <v/>
      </c>
      <c r="P93" s="768"/>
      <c r="Q93" s="730" t="str">
        <f t="shared" si="3"/>
        <v/>
      </c>
      <c r="R93" s="730"/>
      <c r="S93" s="730"/>
      <c r="T93" s="415"/>
      <c r="U93" s="348"/>
      <c r="V93" s="172"/>
      <c r="W93" s="173"/>
    </row>
    <row r="94" spans="1:23" s="42" customFormat="1" ht="23.1" customHeight="1" x14ac:dyDescent="0.2">
      <c r="A94" s="270"/>
      <c r="B94" s="302"/>
      <c r="C94" s="95"/>
      <c r="D94" s="718"/>
      <c r="E94" s="719"/>
      <c r="F94" s="719"/>
      <c r="G94" s="719"/>
      <c r="H94" s="719"/>
      <c r="I94" s="719"/>
      <c r="J94" s="719"/>
      <c r="K94" s="719"/>
      <c r="L94" s="213"/>
      <c r="M94" s="259"/>
      <c r="N94" s="135"/>
      <c r="O94" s="767" t="str">
        <f t="shared" si="2"/>
        <v/>
      </c>
      <c r="P94" s="768"/>
      <c r="Q94" s="730" t="str">
        <f t="shared" si="3"/>
        <v/>
      </c>
      <c r="R94" s="730"/>
      <c r="S94" s="730"/>
      <c r="T94" s="415"/>
      <c r="U94" s="348"/>
      <c r="V94" s="174"/>
      <c r="W94" s="173"/>
    </row>
    <row r="95" spans="1:23" s="42" customFormat="1" ht="23.1" customHeight="1" x14ac:dyDescent="0.2">
      <c r="A95" s="270"/>
      <c r="B95" s="302"/>
      <c r="C95" s="95"/>
      <c r="D95" s="718"/>
      <c r="E95" s="719"/>
      <c r="F95" s="719"/>
      <c r="G95" s="719"/>
      <c r="H95" s="719"/>
      <c r="I95" s="719"/>
      <c r="J95" s="719"/>
      <c r="K95" s="719"/>
      <c r="L95" s="213"/>
      <c r="M95" s="259"/>
      <c r="N95" s="135"/>
      <c r="O95" s="767" t="str">
        <f t="shared" si="2"/>
        <v/>
      </c>
      <c r="P95" s="768"/>
      <c r="Q95" s="730" t="str">
        <f t="shared" si="3"/>
        <v/>
      </c>
      <c r="R95" s="730"/>
      <c r="S95" s="730"/>
      <c r="T95" s="415"/>
      <c r="U95" s="348"/>
      <c r="V95" s="174"/>
      <c r="W95" s="173"/>
    </row>
    <row r="96" spans="1:23" s="42" customFormat="1" ht="23.1" customHeight="1" x14ac:dyDescent="0.2">
      <c r="A96" s="270"/>
      <c r="B96" s="302"/>
      <c r="C96" s="95"/>
      <c r="D96" s="718"/>
      <c r="E96" s="719"/>
      <c r="F96" s="719"/>
      <c r="G96" s="719"/>
      <c r="H96" s="719"/>
      <c r="I96" s="719"/>
      <c r="J96" s="719"/>
      <c r="K96" s="719"/>
      <c r="L96" s="213"/>
      <c r="M96" s="259"/>
      <c r="N96" s="135"/>
      <c r="O96" s="767" t="str">
        <f t="shared" si="2"/>
        <v/>
      </c>
      <c r="P96" s="768"/>
      <c r="Q96" s="730" t="str">
        <f t="shared" si="3"/>
        <v/>
      </c>
      <c r="R96" s="730"/>
      <c r="S96" s="730"/>
      <c r="T96" s="415"/>
      <c r="U96" s="348"/>
      <c r="V96" s="154"/>
      <c r="W96" s="154"/>
    </row>
    <row r="97" spans="1:23" s="42" customFormat="1" ht="23.1" customHeight="1" x14ac:dyDescent="0.2">
      <c r="A97" s="270"/>
      <c r="B97" s="302"/>
      <c r="C97" s="95"/>
      <c r="D97" s="718"/>
      <c r="E97" s="719"/>
      <c r="F97" s="719"/>
      <c r="G97" s="719"/>
      <c r="H97" s="719"/>
      <c r="I97" s="719"/>
      <c r="J97" s="719"/>
      <c r="K97" s="719"/>
      <c r="L97" s="213"/>
      <c r="M97" s="259"/>
      <c r="N97" s="135"/>
      <c r="O97" s="767" t="str">
        <f t="shared" si="2"/>
        <v/>
      </c>
      <c r="P97" s="768"/>
      <c r="Q97" s="730" t="str">
        <f t="shared" si="3"/>
        <v/>
      </c>
      <c r="R97" s="730"/>
      <c r="S97" s="730"/>
      <c r="T97" s="415"/>
      <c r="U97" s="348"/>
      <c r="V97" s="154"/>
      <c r="W97" s="154"/>
    </row>
    <row r="98" spans="1:23" s="42" customFormat="1" ht="23.1" customHeight="1" x14ac:dyDescent="0.2">
      <c r="A98" s="270"/>
      <c r="B98" s="302"/>
      <c r="C98" s="95"/>
      <c r="D98" s="718"/>
      <c r="E98" s="719"/>
      <c r="F98" s="719"/>
      <c r="G98" s="719"/>
      <c r="H98" s="719"/>
      <c r="I98" s="719"/>
      <c r="J98" s="719"/>
      <c r="K98" s="719"/>
      <c r="L98" s="213"/>
      <c r="M98" s="259"/>
      <c r="N98" s="135"/>
      <c r="O98" s="767" t="str">
        <f t="shared" si="2"/>
        <v/>
      </c>
      <c r="P98" s="768"/>
      <c r="Q98" s="730" t="str">
        <f t="shared" si="3"/>
        <v/>
      </c>
      <c r="R98" s="730"/>
      <c r="S98" s="730"/>
      <c r="T98" s="415"/>
      <c r="U98" s="348"/>
      <c r="V98" s="154"/>
      <c r="W98" s="154"/>
    </row>
    <row r="99" spans="1:23" s="42" customFormat="1" ht="23.1" customHeight="1" x14ac:dyDescent="0.2">
      <c r="A99" s="270"/>
      <c r="B99" s="302"/>
      <c r="C99" s="95"/>
      <c r="D99" s="718"/>
      <c r="E99" s="719"/>
      <c r="F99" s="719"/>
      <c r="G99" s="719"/>
      <c r="H99" s="719"/>
      <c r="I99" s="719"/>
      <c r="J99" s="719"/>
      <c r="K99" s="719"/>
      <c r="L99" s="213"/>
      <c r="M99" s="259"/>
      <c r="N99" s="135"/>
      <c r="O99" s="767" t="str">
        <f t="shared" si="2"/>
        <v/>
      </c>
      <c r="P99" s="768"/>
      <c r="Q99" s="730" t="str">
        <f t="shared" si="3"/>
        <v/>
      </c>
      <c r="R99" s="730"/>
      <c r="S99" s="730"/>
      <c r="T99" s="415"/>
      <c r="U99" s="348"/>
      <c r="V99" s="154"/>
      <c r="W99" s="154"/>
    </row>
    <row r="100" spans="1:23" s="42" customFormat="1" ht="23.1" customHeight="1" x14ac:dyDescent="0.2">
      <c r="A100" s="270"/>
      <c r="B100" s="302"/>
      <c r="C100" s="95"/>
      <c r="D100" s="718"/>
      <c r="E100" s="719"/>
      <c r="F100" s="719"/>
      <c r="G100" s="719"/>
      <c r="H100" s="719"/>
      <c r="I100" s="719"/>
      <c r="J100" s="719"/>
      <c r="K100" s="719"/>
      <c r="L100" s="213"/>
      <c r="M100" s="259"/>
      <c r="N100" s="135"/>
      <c r="O100" s="767" t="str">
        <f t="shared" si="2"/>
        <v/>
      </c>
      <c r="P100" s="768"/>
      <c r="Q100" s="730" t="str">
        <f t="shared" si="3"/>
        <v/>
      </c>
      <c r="R100" s="730"/>
      <c r="S100" s="730"/>
      <c r="T100" s="415"/>
      <c r="U100" s="348"/>
      <c r="W100" s="154"/>
    </row>
    <row r="101" spans="1:23" s="42" customFormat="1" ht="23.1" customHeight="1" x14ac:dyDescent="0.2">
      <c r="A101" s="270"/>
      <c r="B101" s="302"/>
      <c r="C101" s="95"/>
      <c r="D101" s="718"/>
      <c r="E101" s="719"/>
      <c r="F101" s="719"/>
      <c r="G101" s="719"/>
      <c r="H101" s="719"/>
      <c r="I101" s="719"/>
      <c r="J101" s="719"/>
      <c r="K101" s="719"/>
      <c r="L101" s="213"/>
      <c r="M101" s="259"/>
      <c r="N101" s="135"/>
      <c r="O101" s="767" t="str">
        <f t="shared" si="2"/>
        <v/>
      </c>
      <c r="P101" s="768"/>
      <c r="Q101" s="730" t="str">
        <f t="shared" si="3"/>
        <v/>
      </c>
      <c r="R101" s="730"/>
      <c r="S101" s="730"/>
      <c r="T101" s="415"/>
      <c r="U101" s="348"/>
      <c r="W101" s="154"/>
    </row>
    <row r="102" spans="1:23" s="42" customFormat="1" ht="23.1" customHeight="1" x14ac:dyDescent="0.2">
      <c r="A102" s="270"/>
      <c r="B102" s="302"/>
      <c r="C102" s="95"/>
      <c r="D102" s="718"/>
      <c r="E102" s="719"/>
      <c r="F102" s="719"/>
      <c r="G102" s="719"/>
      <c r="H102" s="719"/>
      <c r="I102" s="719"/>
      <c r="J102" s="719"/>
      <c r="K102" s="719"/>
      <c r="L102" s="213"/>
      <c r="M102" s="259"/>
      <c r="N102" s="135"/>
      <c r="O102" s="767" t="str">
        <f t="shared" si="2"/>
        <v/>
      </c>
      <c r="P102" s="768"/>
      <c r="Q102" s="730" t="str">
        <f t="shared" si="3"/>
        <v/>
      </c>
      <c r="R102" s="730"/>
      <c r="S102" s="730"/>
      <c r="T102" s="415"/>
      <c r="U102" s="348"/>
      <c r="W102" s="154"/>
    </row>
    <row r="103" spans="1:23" s="42" customFormat="1" ht="23.1" customHeight="1" x14ac:dyDescent="0.2">
      <c r="A103" s="270"/>
      <c r="B103" s="302"/>
      <c r="C103" s="95"/>
      <c r="D103" s="718"/>
      <c r="E103" s="719"/>
      <c r="F103" s="719"/>
      <c r="G103" s="719"/>
      <c r="H103" s="719"/>
      <c r="I103" s="719"/>
      <c r="J103" s="719"/>
      <c r="K103" s="719"/>
      <c r="L103" s="213"/>
      <c r="M103" s="259"/>
      <c r="N103" s="135"/>
      <c r="O103" s="767" t="str">
        <f t="shared" si="2"/>
        <v/>
      </c>
      <c r="P103" s="768"/>
      <c r="Q103" s="730" t="str">
        <f t="shared" si="3"/>
        <v/>
      </c>
      <c r="R103" s="730"/>
      <c r="S103" s="730"/>
      <c r="T103" s="415"/>
      <c r="U103" s="348"/>
      <c r="W103" s="154"/>
    </row>
    <row r="104" spans="1:23" s="42" customFormat="1" ht="23.1" customHeight="1" x14ac:dyDescent="0.2">
      <c r="A104" s="270"/>
      <c r="B104" s="302"/>
      <c r="C104" s="95"/>
      <c r="D104" s="718"/>
      <c r="E104" s="719"/>
      <c r="F104" s="719"/>
      <c r="G104" s="719"/>
      <c r="H104" s="719"/>
      <c r="I104" s="719"/>
      <c r="J104" s="719"/>
      <c r="K104" s="719"/>
      <c r="L104" s="213"/>
      <c r="M104" s="259"/>
      <c r="N104" s="135"/>
      <c r="O104" s="767" t="str">
        <f t="shared" si="2"/>
        <v/>
      </c>
      <c r="P104" s="768"/>
      <c r="Q104" s="730" t="str">
        <f t="shared" si="3"/>
        <v/>
      </c>
      <c r="R104" s="730"/>
      <c r="S104" s="730"/>
      <c r="T104" s="415"/>
      <c r="U104" s="348"/>
      <c r="W104" s="154"/>
    </row>
    <row r="105" spans="1:23" s="42" customFormat="1" ht="23.1" customHeight="1" x14ac:dyDescent="0.2">
      <c r="A105" s="270"/>
      <c r="B105" s="302"/>
      <c r="C105" s="95"/>
      <c r="D105" s="718"/>
      <c r="E105" s="719"/>
      <c r="F105" s="719"/>
      <c r="G105" s="719"/>
      <c r="H105" s="719"/>
      <c r="I105" s="719"/>
      <c r="J105" s="719"/>
      <c r="K105" s="719"/>
      <c r="L105" s="213"/>
      <c r="M105" s="259"/>
      <c r="N105" s="135"/>
      <c r="O105" s="767" t="str">
        <f t="shared" si="2"/>
        <v/>
      </c>
      <c r="P105" s="768"/>
      <c r="Q105" s="730" t="str">
        <f t="shared" si="3"/>
        <v/>
      </c>
      <c r="R105" s="730"/>
      <c r="S105" s="730"/>
      <c r="T105" s="415"/>
      <c r="U105" s="348"/>
      <c r="W105" s="154"/>
    </row>
    <row r="106" spans="1:23" s="42" customFormat="1" ht="23.1" customHeight="1" x14ac:dyDescent="0.2">
      <c r="A106" s="270"/>
      <c r="B106" s="302"/>
      <c r="C106" s="95"/>
      <c r="D106" s="718"/>
      <c r="E106" s="719"/>
      <c r="F106" s="719"/>
      <c r="G106" s="719"/>
      <c r="H106" s="719"/>
      <c r="I106" s="719"/>
      <c r="J106" s="719"/>
      <c r="K106" s="719"/>
      <c r="L106" s="213"/>
      <c r="M106" s="259"/>
      <c r="N106" s="135"/>
      <c r="O106" s="767" t="str">
        <f t="shared" si="2"/>
        <v/>
      </c>
      <c r="P106" s="768"/>
      <c r="Q106" s="730" t="str">
        <f t="shared" si="3"/>
        <v/>
      </c>
      <c r="R106" s="730"/>
      <c r="S106" s="730"/>
      <c r="T106" s="415"/>
      <c r="U106" s="348"/>
      <c r="V106" s="165"/>
      <c r="W106" s="167"/>
    </row>
    <row r="107" spans="1:23" s="42" customFormat="1" ht="23.1" customHeight="1" x14ac:dyDescent="0.2">
      <c r="A107" s="270"/>
      <c r="B107" s="302"/>
      <c r="C107" s="95"/>
      <c r="D107" s="718"/>
      <c r="E107" s="719"/>
      <c r="F107" s="719"/>
      <c r="G107" s="719"/>
      <c r="H107" s="719"/>
      <c r="I107" s="719"/>
      <c r="J107" s="719"/>
      <c r="K107" s="719"/>
      <c r="L107" s="213"/>
      <c r="M107" s="259"/>
      <c r="N107" s="135"/>
      <c r="O107" s="767" t="str">
        <f t="shared" si="2"/>
        <v/>
      </c>
      <c r="P107" s="768"/>
      <c r="Q107" s="730" t="str">
        <f t="shared" si="3"/>
        <v/>
      </c>
      <c r="R107" s="730"/>
      <c r="S107" s="730"/>
      <c r="T107" s="415"/>
      <c r="U107" s="348"/>
      <c r="V107" s="197"/>
      <c r="W107" s="197"/>
    </row>
    <row r="108" spans="1:23" s="42" customFormat="1" ht="23.1" customHeight="1" x14ac:dyDescent="0.2">
      <c r="A108" s="270"/>
      <c r="B108" s="302"/>
      <c r="C108" s="95"/>
      <c r="D108" s="718"/>
      <c r="E108" s="719"/>
      <c r="F108" s="719"/>
      <c r="G108" s="719"/>
      <c r="H108" s="719"/>
      <c r="I108" s="719"/>
      <c r="J108" s="719"/>
      <c r="K108" s="719"/>
      <c r="L108" s="213"/>
      <c r="M108" s="259"/>
      <c r="N108" s="135"/>
      <c r="O108" s="767" t="str">
        <f t="shared" si="2"/>
        <v/>
      </c>
      <c r="P108" s="768"/>
      <c r="Q108" s="730" t="str">
        <f t="shared" si="3"/>
        <v/>
      </c>
      <c r="R108" s="730"/>
      <c r="S108" s="730"/>
      <c r="T108" s="415"/>
      <c r="U108" s="348"/>
      <c r="V108" s="197"/>
      <c r="W108" s="197"/>
    </row>
    <row r="109" spans="1:23" s="42" customFormat="1" ht="23.1" customHeight="1" x14ac:dyDescent="0.2">
      <c r="A109" s="270"/>
      <c r="B109" s="302"/>
      <c r="C109" s="95"/>
      <c r="D109" s="718"/>
      <c r="E109" s="719"/>
      <c r="F109" s="719"/>
      <c r="G109" s="719"/>
      <c r="H109" s="719"/>
      <c r="I109" s="719"/>
      <c r="J109" s="719"/>
      <c r="K109" s="719"/>
      <c r="L109" s="213"/>
      <c r="M109" s="259"/>
      <c r="N109" s="135"/>
      <c r="O109" s="767" t="str">
        <f t="shared" si="2"/>
        <v/>
      </c>
      <c r="P109" s="768"/>
      <c r="Q109" s="730" t="str">
        <f t="shared" si="3"/>
        <v/>
      </c>
      <c r="R109" s="730"/>
      <c r="S109" s="730"/>
      <c r="T109" s="415"/>
      <c r="U109" s="348"/>
      <c r="V109" s="198"/>
      <c r="W109" s="467"/>
    </row>
    <row r="110" spans="1:23" s="42" customFormat="1" ht="23.1" customHeight="1" x14ac:dyDescent="0.2">
      <c r="A110" s="270"/>
      <c r="B110" s="302"/>
      <c r="C110" s="95"/>
      <c r="D110" s="718"/>
      <c r="E110" s="719"/>
      <c r="F110" s="719"/>
      <c r="G110" s="719"/>
      <c r="H110" s="719"/>
      <c r="I110" s="719"/>
      <c r="J110" s="719"/>
      <c r="K110" s="719"/>
      <c r="L110" s="213"/>
      <c r="M110" s="259"/>
      <c r="N110" s="135"/>
      <c r="O110" s="767" t="str">
        <f t="shared" si="2"/>
        <v/>
      </c>
      <c r="P110" s="768"/>
      <c r="Q110" s="730" t="str">
        <f t="shared" si="3"/>
        <v/>
      </c>
      <c r="R110" s="730"/>
      <c r="S110" s="730"/>
      <c r="T110" s="415"/>
      <c r="U110" s="348"/>
      <c r="V110" s="57"/>
      <c r="W110" s="124"/>
    </row>
    <row r="111" spans="1:23" s="42" customFormat="1" ht="23.1" customHeight="1" x14ac:dyDescent="0.2">
      <c r="A111" s="270"/>
      <c r="B111" s="302"/>
      <c r="C111" s="95"/>
      <c r="D111" s="718"/>
      <c r="E111" s="719"/>
      <c r="F111" s="719"/>
      <c r="G111" s="719"/>
      <c r="H111" s="719"/>
      <c r="I111" s="719"/>
      <c r="J111" s="719"/>
      <c r="K111" s="719"/>
      <c r="L111" s="213"/>
      <c r="M111" s="259"/>
      <c r="N111" s="135"/>
      <c r="O111" s="767" t="str">
        <f t="shared" si="2"/>
        <v/>
      </c>
      <c r="P111" s="768"/>
      <c r="Q111" s="730" t="str">
        <f t="shared" si="3"/>
        <v/>
      </c>
      <c r="R111" s="730"/>
      <c r="S111" s="730"/>
      <c r="T111" s="415"/>
      <c r="U111" s="348"/>
      <c r="V111" s="57"/>
      <c r="W111" s="124"/>
    </row>
    <row r="112" spans="1:23" s="42" customFormat="1" ht="23.1" customHeight="1" x14ac:dyDescent="0.2">
      <c r="A112" s="270"/>
      <c r="B112" s="302"/>
      <c r="C112" s="95"/>
      <c r="D112" s="718"/>
      <c r="E112" s="719"/>
      <c r="F112" s="719"/>
      <c r="G112" s="719"/>
      <c r="H112" s="719"/>
      <c r="I112" s="719"/>
      <c r="J112" s="719"/>
      <c r="K112" s="719"/>
      <c r="L112" s="213"/>
      <c r="M112" s="259"/>
      <c r="N112" s="135"/>
      <c r="O112" s="767" t="str">
        <f t="shared" si="2"/>
        <v/>
      </c>
      <c r="P112" s="768"/>
      <c r="Q112" s="730" t="str">
        <f t="shared" si="3"/>
        <v/>
      </c>
      <c r="R112" s="730"/>
      <c r="S112" s="730"/>
      <c r="T112" s="415"/>
      <c r="U112" s="348"/>
      <c r="V112" s="57"/>
      <c r="W112" s="124"/>
    </row>
    <row r="113" spans="1:23" s="42" customFormat="1" ht="23.1" customHeight="1" x14ac:dyDescent="0.2">
      <c r="A113" s="270"/>
      <c r="B113" s="302"/>
      <c r="C113" s="95"/>
      <c r="D113" s="718"/>
      <c r="E113" s="719"/>
      <c r="F113" s="719"/>
      <c r="G113" s="719"/>
      <c r="H113" s="719"/>
      <c r="I113" s="719"/>
      <c r="J113" s="719"/>
      <c r="K113" s="719"/>
      <c r="L113" s="213"/>
      <c r="M113" s="259"/>
      <c r="N113" s="135"/>
      <c r="O113" s="767" t="str">
        <f t="shared" si="2"/>
        <v/>
      </c>
      <c r="P113" s="768"/>
      <c r="Q113" s="730" t="str">
        <f t="shared" si="3"/>
        <v/>
      </c>
      <c r="R113" s="730"/>
      <c r="S113" s="730"/>
      <c r="T113" s="415"/>
      <c r="U113" s="348"/>
      <c r="V113" s="57"/>
      <c r="W113" s="124"/>
    </row>
    <row r="114" spans="1:23" s="42" customFormat="1" ht="23.1" customHeight="1" x14ac:dyDescent="0.2">
      <c r="A114" s="270"/>
      <c r="B114" s="302"/>
      <c r="C114" s="95"/>
      <c r="D114" s="718"/>
      <c r="E114" s="719"/>
      <c r="F114" s="719"/>
      <c r="G114" s="719"/>
      <c r="H114" s="719"/>
      <c r="I114" s="719"/>
      <c r="J114" s="719"/>
      <c r="K114" s="719"/>
      <c r="L114" s="213"/>
      <c r="M114" s="259"/>
      <c r="N114" s="135"/>
      <c r="O114" s="767" t="str">
        <f t="shared" si="2"/>
        <v/>
      </c>
      <c r="P114" s="768"/>
      <c r="Q114" s="730" t="str">
        <f t="shared" si="3"/>
        <v/>
      </c>
      <c r="R114" s="730"/>
      <c r="S114" s="730"/>
      <c r="T114" s="415"/>
      <c r="U114" s="348"/>
      <c r="V114" s="57"/>
      <c r="W114" s="124"/>
    </row>
    <row r="115" spans="1:23" s="42" customFormat="1" ht="23.1" customHeight="1" x14ac:dyDescent="0.2">
      <c r="A115" s="270"/>
      <c r="B115" s="302"/>
      <c r="C115" s="95"/>
      <c r="D115" s="718"/>
      <c r="E115" s="719"/>
      <c r="F115" s="719"/>
      <c r="G115" s="719"/>
      <c r="H115" s="719"/>
      <c r="I115" s="719"/>
      <c r="J115" s="719"/>
      <c r="K115" s="719"/>
      <c r="L115" s="213"/>
      <c r="M115" s="259"/>
      <c r="N115" s="135"/>
      <c r="O115" s="767" t="str">
        <f t="shared" si="2"/>
        <v/>
      </c>
      <c r="P115" s="768"/>
      <c r="Q115" s="730" t="str">
        <f t="shared" si="3"/>
        <v/>
      </c>
      <c r="R115" s="730"/>
      <c r="S115" s="730"/>
      <c r="T115" s="415"/>
      <c r="U115" s="348"/>
      <c r="V115" s="57"/>
      <c r="W115" s="124"/>
    </row>
    <row r="116" spans="1:23" s="165" customFormat="1" ht="3.75" customHeight="1" x14ac:dyDescent="0.2">
      <c r="A116" s="270"/>
      <c r="B116" s="235"/>
      <c r="C116" s="236"/>
      <c r="D116" s="237"/>
      <c r="E116" s="237"/>
      <c r="F116" s="237"/>
      <c r="G116" s="237"/>
      <c r="H116" s="237"/>
      <c r="I116" s="237"/>
      <c r="J116" s="237"/>
      <c r="K116" s="237"/>
      <c r="L116" s="238"/>
      <c r="M116" s="239"/>
      <c r="N116" s="240"/>
      <c r="O116" s="241"/>
      <c r="P116" s="242"/>
      <c r="Q116" s="243"/>
      <c r="R116" s="244"/>
      <c r="S116" s="244"/>
      <c r="T116" s="245"/>
      <c r="U116" s="214"/>
      <c r="V116" s="57"/>
      <c r="W116" s="124"/>
    </row>
    <row r="117" spans="1:23" s="55" customFormat="1" ht="21.75" customHeight="1" x14ac:dyDescent="0.2">
      <c r="A117" s="356"/>
      <c r="B117" s="671" t="str">
        <f>B63</f>
        <v>-É IMPRESCINDÍVEL A APRESENTAÇÃO DE 3 ORÇAMENTOS DE FORNECEDORES/REPRESENTANTES AUTORIZADOS PARA CADA UM DOS ITENS SOLICITADOS. INFORME SE HOUVER UM ÚNICO FORNECEDOR.</v>
      </c>
      <c r="C117" s="672"/>
      <c r="D117" s="672"/>
      <c r="E117" s="672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3"/>
      <c r="U117" s="349"/>
      <c r="V117" s="57"/>
      <c r="W117" s="124"/>
    </row>
    <row r="118" spans="1:23" s="55" customFormat="1" ht="21.75" customHeight="1" x14ac:dyDescent="0.2">
      <c r="A118" s="356"/>
      <c r="B118" s="781" t="str">
        <f>B64</f>
        <v xml:space="preserve">- JUSTIFIQUE EM ANEXO A UTILIDADE DE CADA MATERIAL SOLICITADO PARA O DESENVOLVIMENTO DO PROJETO DE PESQUISA PROPOSTO.  </v>
      </c>
      <c r="C118" s="782"/>
      <c r="D118" s="782"/>
      <c r="E118" s="782"/>
      <c r="F118" s="782"/>
      <c r="G118" s="782"/>
      <c r="H118" s="782"/>
      <c r="I118" s="782"/>
      <c r="J118" s="782"/>
      <c r="K118" s="782"/>
      <c r="L118" s="782"/>
      <c r="M118" s="782"/>
      <c r="N118" s="782"/>
      <c r="O118" s="782"/>
      <c r="P118" s="782"/>
      <c r="Q118" s="782"/>
      <c r="R118" s="782"/>
      <c r="S118" s="782"/>
      <c r="T118" s="783"/>
      <c r="U118" s="349"/>
      <c r="V118" s="57"/>
      <c r="W118" s="124"/>
    </row>
    <row r="119" spans="1:23" s="234" customFormat="1" ht="12" customHeight="1" x14ac:dyDescent="0.2">
      <c r="A119" s="270"/>
      <c r="B119" s="226" t="str">
        <f>B65</f>
        <v>FAPESP,  JUNHO DE 2016</v>
      </c>
      <c r="C119" s="3"/>
      <c r="D119" s="3"/>
      <c r="E119" s="250"/>
      <c r="F119" s="250"/>
      <c r="G119" s="250"/>
      <c r="H119" s="250"/>
      <c r="I119" s="250"/>
      <c r="J119" s="250"/>
      <c r="K119" s="250"/>
      <c r="L119" s="3"/>
      <c r="M119" s="752"/>
      <c r="N119" s="752"/>
      <c r="O119" s="752"/>
      <c r="P119" s="752"/>
      <c r="Q119" s="752"/>
      <c r="R119" s="752"/>
      <c r="S119" s="202">
        <v>7</v>
      </c>
      <c r="T119" s="198">
        <v>2</v>
      </c>
      <c r="U119" s="198"/>
      <c r="V119" s="57"/>
      <c r="W119" s="124"/>
    </row>
    <row r="120" spans="1:23" s="426" customFormat="1" ht="12.75" customHeight="1" x14ac:dyDescent="0.2">
      <c r="A120" s="270"/>
      <c r="C120" s="427"/>
      <c r="D120" s="427"/>
      <c r="L120" s="427"/>
      <c r="M120" s="427"/>
      <c r="W120" s="252"/>
    </row>
    <row r="121" spans="1:23" s="426" customFormat="1" ht="12.75" customHeight="1" x14ac:dyDescent="0.2">
      <c r="A121" s="270"/>
      <c r="C121" s="427"/>
      <c r="D121" s="427"/>
      <c r="L121" s="427"/>
      <c r="M121" s="427"/>
      <c r="W121" s="252"/>
    </row>
    <row r="122" spans="1:23" s="426" customFormat="1" ht="12.75" customHeight="1" x14ac:dyDescent="0.2">
      <c r="A122" s="270"/>
      <c r="C122" s="427"/>
      <c r="D122" s="427"/>
      <c r="L122" s="427"/>
      <c r="M122" s="427"/>
      <c r="W122" s="252"/>
    </row>
    <row r="123" spans="1:23" s="426" customFormat="1" ht="12.75" customHeight="1" x14ac:dyDescent="0.2">
      <c r="A123" s="270"/>
      <c r="C123" s="427"/>
      <c r="D123" s="427"/>
      <c r="L123" s="427"/>
      <c r="M123" s="427"/>
      <c r="W123" s="252"/>
    </row>
    <row r="124" spans="1:23" s="426" customFormat="1" ht="12.75" customHeight="1" x14ac:dyDescent="0.2">
      <c r="A124" s="270"/>
      <c r="C124" s="427"/>
      <c r="D124" s="427"/>
      <c r="L124" s="427"/>
      <c r="M124" s="427"/>
      <c r="W124" s="252"/>
    </row>
    <row r="125" spans="1:23" s="426" customFormat="1" ht="12.75" customHeight="1" x14ac:dyDescent="0.2">
      <c r="A125" s="270"/>
      <c r="C125" s="427"/>
      <c r="D125" s="427"/>
      <c r="L125" s="427"/>
      <c r="M125" s="427"/>
      <c r="W125" s="252"/>
    </row>
    <row r="126" spans="1:23" s="426" customFormat="1" ht="12.75" customHeight="1" x14ac:dyDescent="0.2">
      <c r="A126" s="270"/>
      <c r="C126" s="427"/>
      <c r="D126" s="427"/>
      <c r="L126" s="427"/>
      <c r="M126" s="427"/>
      <c r="W126" s="252"/>
    </row>
    <row r="127" spans="1:23" s="426" customFormat="1" ht="12" customHeight="1" x14ac:dyDescent="0.2">
      <c r="A127" s="270"/>
      <c r="C127" s="427"/>
      <c r="D127" s="427"/>
      <c r="L127" s="427"/>
      <c r="M127" s="427"/>
      <c r="W127" s="252"/>
    </row>
    <row r="128" spans="1:23" s="426" customFormat="1" ht="12.75" customHeight="1" x14ac:dyDescent="0.2">
      <c r="A128" s="270"/>
      <c r="C128" s="427"/>
      <c r="D128" s="427"/>
      <c r="L128" s="427"/>
      <c r="M128" s="427"/>
      <c r="W128" s="252"/>
    </row>
    <row r="129" spans="1:23" s="426" customFormat="1" ht="12.75" customHeight="1" x14ac:dyDescent="0.2">
      <c r="A129" s="270"/>
      <c r="C129" s="427"/>
      <c r="D129" s="427"/>
      <c r="L129" s="427"/>
      <c r="M129" s="427"/>
      <c r="W129" s="252"/>
    </row>
    <row r="130" spans="1:23" s="426" customFormat="1" ht="12.75" customHeight="1" x14ac:dyDescent="0.2">
      <c r="A130" s="270"/>
      <c r="C130" s="427"/>
      <c r="D130" s="427"/>
      <c r="L130" s="427"/>
      <c r="M130" s="427"/>
      <c r="W130" s="252"/>
    </row>
    <row r="131" spans="1:23" s="426" customFormat="1" ht="12.75" customHeight="1" x14ac:dyDescent="0.2">
      <c r="A131" s="270"/>
      <c r="B131" s="252"/>
      <c r="C131" s="630"/>
      <c r="D131" s="630"/>
      <c r="E131" s="252"/>
      <c r="F131" s="252"/>
      <c r="G131" s="252"/>
      <c r="H131" s="252"/>
      <c r="I131" s="252"/>
      <c r="J131" s="252"/>
      <c r="K131" s="252"/>
      <c r="L131" s="630"/>
      <c r="M131" s="630"/>
      <c r="N131" s="252"/>
      <c r="O131" s="252"/>
      <c r="P131" s="252"/>
      <c r="Q131" s="252"/>
      <c r="R131" s="252"/>
      <c r="S131" s="252"/>
      <c r="T131" s="252"/>
      <c r="U131" s="252"/>
      <c r="W131" s="252"/>
    </row>
    <row r="132" spans="1:23" s="426" customFormat="1" ht="12.75" customHeight="1" x14ac:dyDescent="0.2">
      <c r="A132" s="270"/>
      <c r="B132" s="252"/>
      <c r="C132" s="630"/>
      <c r="D132" s="630"/>
      <c r="E132" s="252"/>
      <c r="F132" s="252"/>
      <c r="G132" s="252"/>
      <c r="H132" s="252"/>
      <c r="I132" s="252"/>
      <c r="J132" s="252"/>
      <c r="K132" s="252"/>
      <c r="L132" s="630"/>
      <c r="M132" s="630"/>
      <c r="N132" s="252"/>
      <c r="O132" s="252"/>
      <c r="P132" s="252"/>
      <c r="Q132" s="252"/>
      <c r="R132" s="252"/>
      <c r="S132" s="252"/>
      <c r="T132" s="252"/>
      <c r="U132" s="252"/>
      <c r="W132" s="252"/>
    </row>
    <row r="133" spans="1:23" s="426" customFormat="1" ht="12.75" customHeight="1" x14ac:dyDescent="0.2">
      <c r="A133" s="270"/>
      <c r="B133" s="252"/>
      <c r="C133" s="769"/>
      <c r="D133" s="769"/>
      <c r="E133" s="770"/>
      <c r="F133" s="770"/>
      <c r="G133" s="770"/>
      <c r="H133" s="770"/>
      <c r="I133" s="770"/>
      <c r="J133" s="770"/>
      <c r="K133" s="770"/>
      <c r="L133" s="770"/>
      <c r="M133" s="771"/>
      <c r="N133" s="772"/>
      <c r="O133" s="771"/>
      <c r="P133" s="771"/>
      <c r="Q133" s="771"/>
      <c r="R133" s="771"/>
      <c r="S133" s="771"/>
      <c r="T133" s="772"/>
      <c r="U133" s="772"/>
      <c r="V133" s="631"/>
      <c r="W133" s="632"/>
    </row>
    <row r="134" spans="1:23" s="426" customFormat="1" ht="12.75" customHeight="1" x14ac:dyDescent="0.2">
      <c r="A134" s="270"/>
      <c r="B134" s="252"/>
      <c r="C134" s="769"/>
      <c r="D134" s="769"/>
      <c r="E134" s="770"/>
      <c r="F134" s="770"/>
      <c r="G134" s="770"/>
      <c r="H134" s="770"/>
      <c r="I134" s="770"/>
      <c r="J134" s="770"/>
      <c r="K134" s="770"/>
      <c r="L134" s="770"/>
      <c r="M134" s="771"/>
      <c r="N134" s="773"/>
      <c r="O134" s="773"/>
      <c r="P134" s="771"/>
      <c r="Q134" s="771"/>
      <c r="R134" s="773"/>
      <c r="S134" s="773"/>
      <c r="T134" s="772"/>
      <c r="U134" s="772"/>
      <c r="V134" s="631"/>
      <c r="W134" s="632"/>
    </row>
    <row r="135" spans="1:23" s="426" customFormat="1" ht="12.75" customHeight="1" x14ac:dyDescent="0.2">
      <c r="A135" s="270"/>
      <c r="B135" s="252"/>
      <c r="C135" s="630"/>
      <c r="D135" s="630"/>
      <c r="E135" s="252"/>
      <c r="F135" s="252"/>
      <c r="G135" s="252"/>
      <c r="H135" s="252"/>
      <c r="I135" s="252"/>
      <c r="J135" s="252"/>
      <c r="K135" s="252"/>
      <c r="L135" s="630"/>
      <c r="M135" s="630"/>
      <c r="N135" s="252"/>
      <c r="O135" s="252"/>
      <c r="P135" s="252"/>
      <c r="Q135" s="252"/>
      <c r="R135" s="252"/>
      <c r="S135" s="252"/>
      <c r="T135" s="252"/>
      <c r="U135" s="252"/>
      <c r="V135" s="631"/>
      <c r="W135" s="632"/>
    </row>
    <row r="136" spans="1:23" s="426" customFormat="1" ht="12.75" customHeight="1" x14ac:dyDescent="0.2">
      <c r="A136" s="270"/>
      <c r="C136" s="427"/>
      <c r="D136" s="427"/>
      <c r="L136" s="427"/>
      <c r="M136" s="427"/>
      <c r="V136" s="230"/>
      <c r="W136" s="468"/>
    </row>
    <row r="137" spans="1:23" s="426" customFormat="1" ht="12.75" customHeight="1" x14ac:dyDescent="0.2">
      <c r="A137" s="270"/>
      <c r="C137" s="427"/>
      <c r="D137" s="427"/>
      <c r="L137" s="427"/>
      <c r="M137" s="427"/>
      <c r="V137" s="428"/>
      <c r="W137" s="168"/>
    </row>
    <row r="138" spans="1:23" s="426" customFormat="1" ht="16.5" customHeight="1" x14ac:dyDescent="0.2">
      <c r="A138" s="270"/>
      <c r="B138" s="187" t="s">
        <v>116</v>
      </c>
      <c r="C138" s="427"/>
      <c r="D138" s="427"/>
      <c r="L138" s="427"/>
      <c r="M138" s="427"/>
      <c r="V138" s="428"/>
      <c r="W138" s="168"/>
    </row>
    <row r="139" spans="1:23" s="426" customFormat="1" ht="16.5" customHeight="1" x14ac:dyDescent="0.25">
      <c r="A139" s="270"/>
      <c r="B139" s="187" t="s">
        <v>117</v>
      </c>
      <c r="C139" s="427"/>
      <c r="D139" s="427"/>
      <c r="L139" s="427"/>
      <c r="M139" s="427"/>
      <c r="V139" s="428"/>
      <c r="W139" s="168"/>
    </row>
    <row r="140" spans="1:23" s="57" customFormat="1" ht="12.75" customHeight="1" x14ac:dyDescent="0.2">
      <c r="A140" s="270"/>
      <c r="C140" s="69"/>
      <c r="D140" s="69"/>
      <c r="L140" s="69"/>
      <c r="M140" s="69"/>
      <c r="V140" s="2"/>
      <c r="W140" s="160"/>
    </row>
    <row r="141" spans="1:23" s="57" customFormat="1" ht="12.75" x14ac:dyDescent="0.2">
      <c r="A141" s="270"/>
      <c r="C141" s="69"/>
      <c r="D141" s="69"/>
      <c r="L141" s="69"/>
      <c r="M141" s="69"/>
      <c r="V141" s="2"/>
      <c r="W141" s="160"/>
    </row>
    <row r="142" spans="1:23" s="57" customFormat="1" ht="12.75" customHeight="1" x14ac:dyDescent="0.2">
      <c r="A142" s="270"/>
      <c r="C142" s="69"/>
      <c r="D142" s="69"/>
      <c r="L142" s="69"/>
      <c r="M142" s="69"/>
      <c r="V142" s="2"/>
      <c r="W142" s="160"/>
    </row>
    <row r="143" spans="1:23" s="57" customFormat="1" ht="15" customHeight="1" x14ac:dyDescent="0.2">
      <c r="A143" s="270"/>
      <c r="B143" s="250"/>
      <c r="C143" s="766" t="s">
        <v>184</v>
      </c>
      <c r="D143" s="766"/>
      <c r="E143" s="766"/>
      <c r="F143" s="766"/>
      <c r="G143" s="766"/>
      <c r="H143" s="766"/>
      <c r="I143" s="766"/>
      <c r="J143" s="766"/>
      <c r="K143" s="766"/>
      <c r="L143" s="766"/>
      <c r="M143" s="766"/>
      <c r="N143" s="766"/>
      <c r="O143" s="766"/>
      <c r="P143" s="766"/>
      <c r="Q143" s="766"/>
      <c r="R143" s="766"/>
      <c r="S143" s="766"/>
      <c r="T143" s="766"/>
      <c r="U143" s="56"/>
      <c r="V143" s="2"/>
      <c r="W143" s="160"/>
    </row>
    <row r="144" spans="1:23" s="57" customFormat="1" ht="15" customHeight="1" x14ac:dyDescent="0.2">
      <c r="A144" s="270"/>
      <c r="B144" s="250"/>
      <c r="C144" s="766" t="s">
        <v>185</v>
      </c>
      <c r="D144" s="766"/>
      <c r="E144" s="766"/>
      <c r="F144" s="766"/>
      <c r="G144" s="766"/>
      <c r="H144" s="766"/>
      <c r="I144" s="766"/>
      <c r="J144" s="766"/>
      <c r="K144" s="766"/>
      <c r="L144" s="766"/>
      <c r="M144" s="766"/>
      <c r="N144" s="766"/>
      <c r="O144" s="766"/>
      <c r="P144" s="766"/>
      <c r="Q144" s="766"/>
      <c r="R144" s="766"/>
      <c r="S144" s="766"/>
      <c r="T144" s="766"/>
      <c r="U144" s="56"/>
      <c r="V144" s="2"/>
      <c r="W144" s="160"/>
    </row>
    <row r="145" spans="1:249" s="57" customFormat="1" ht="5.25" customHeight="1" x14ac:dyDescent="0.2">
      <c r="A145" s="270"/>
      <c r="B145" s="250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50"/>
      <c r="P145" s="250"/>
      <c r="Q145" s="250"/>
      <c r="R145" s="250"/>
      <c r="S145" s="248"/>
      <c r="T145" s="248"/>
      <c r="U145" s="56"/>
      <c r="V145" s="2"/>
      <c r="W145" s="160"/>
    </row>
    <row r="146" spans="1:249" s="6" customFormat="1" ht="19.5" customHeight="1" x14ac:dyDescent="0.2">
      <c r="A146" s="357"/>
      <c r="B146" s="789" t="s">
        <v>10</v>
      </c>
      <c r="C146" s="789"/>
      <c r="D146" s="789"/>
      <c r="E146" s="789"/>
      <c r="F146" s="789"/>
      <c r="G146" s="789"/>
      <c r="H146" s="789"/>
      <c r="I146" s="789"/>
      <c r="J146" s="789"/>
      <c r="K146" s="789"/>
      <c r="L146" s="789"/>
      <c r="M146" s="789"/>
      <c r="N146" s="789"/>
      <c r="O146" s="789"/>
      <c r="P146" s="789"/>
      <c r="Q146" s="789"/>
      <c r="R146" s="789"/>
      <c r="S146" s="789"/>
      <c r="T146" s="789"/>
      <c r="V146" s="2"/>
      <c r="W146" s="160"/>
    </row>
    <row r="147" spans="1:249" ht="7.5" customHeight="1" x14ac:dyDescent="0.2">
      <c r="A147" s="270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S147" s="248"/>
      <c r="T147" s="248"/>
      <c r="U147" s="2"/>
      <c r="V147" s="2"/>
      <c r="W147" s="160"/>
    </row>
    <row r="148" spans="1:249" s="325" customFormat="1" ht="14.25" customHeight="1" x14ac:dyDescent="0.25">
      <c r="A148" s="270"/>
      <c r="B148" s="58" t="s">
        <v>24</v>
      </c>
      <c r="C148" s="636"/>
      <c r="D148" s="636"/>
      <c r="E148" s="636"/>
      <c r="F148" s="636"/>
      <c r="G148" s="636"/>
      <c r="H148" s="636"/>
      <c r="I148" s="636"/>
      <c r="J148" s="636"/>
      <c r="K148" s="636"/>
      <c r="L148" s="636"/>
      <c r="M148" s="636"/>
      <c r="N148" s="636"/>
      <c r="S148" s="636"/>
      <c r="T148" s="636"/>
      <c r="U148" s="636"/>
      <c r="V148" s="636"/>
      <c r="W148" s="160"/>
      <c r="X148" s="636"/>
      <c r="Y148" s="636"/>
      <c r="Z148" s="636"/>
      <c r="AA148" s="636"/>
      <c r="AB148" s="636"/>
      <c r="AC148" s="636"/>
      <c r="AD148" s="636"/>
      <c r="AE148" s="636"/>
      <c r="AF148" s="636"/>
      <c r="AG148" s="636"/>
      <c r="IL148" s="636"/>
      <c r="IM148" s="636"/>
      <c r="IN148" s="636"/>
      <c r="IO148" s="636"/>
    </row>
    <row r="149" spans="1:249" s="325" customFormat="1" ht="14.25" customHeight="1" x14ac:dyDescent="0.25">
      <c r="A149" s="270"/>
      <c r="B149" s="58" t="s">
        <v>25</v>
      </c>
      <c r="C149" s="636"/>
      <c r="D149" s="636"/>
      <c r="E149" s="636"/>
      <c r="F149" s="636"/>
      <c r="G149" s="636"/>
      <c r="H149" s="636"/>
      <c r="I149" s="636"/>
      <c r="J149" s="636"/>
      <c r="K149" s="636"/>
      <c r="L149" s="636"/>
      <c r="M149" s="636"/>
      <c r="N149" s="636"/>
      <c r="S149" s="636"/>
      <c r="T149" s="636"/>
      <c r="U149" s="636"/>
      <c r="W149" s="159"/>
      <c r="Y149" s="636"/>
      <c r="Z149" s="636"/>
      <c r="AA149" s="636"/>
      <c r="AB149" s="636"/>
      <c r="AC149" s="636"/>
      <c r="AD149" s="636"/>
      <c r="AE149" s="636"/>
      <c r="AF149" s="636"/>
      <c r="AG149" s="636"/>
      <c r="IL149" s="651"/>
      <c r="IM149" s="651"/>
      <c r="IN149" s="651"/>
      <c r="IO149" s="651"/>
    </row>
    <row r="150" spans="1:249" s="325" customFormat="1" ht="14.25" customHeight="1" x14ac:dyDescent="0.25">
      <c r="A150" s="270"/>
      <c r="B150" s="58" t="s">
        <v>131</v>
      </c>
      <c r="C150" s="636"/>
      <c r="D150" s="636"/>
      <c r="E150" s="636"/>
      <c r="F150" s="636"/>
      <c r="G150" s="636"/>
      <c r="H150" s="636"/>
      <c r="I150" s="636"/>
      <c r="J150" s="636"/>
      <c r="K150" s="636"/>
      <c r="L150" s="636"/>
      <c r="M150" s="636"/>
      <c r="N150" s="636"/>
      <c r="S150" s="636"/>
      <c r="T150" s="636"/>
      <c r="U150" s="636"/>
      <c r="W150" s="159"/>
      <c r="Y150" s="636"/>
      <c r="Z150" s="636"/>
      <c r="AA150" s="636"/>
      <c r="AB150" s="636"/>
      <c r="AC150" s="636"/>
      <c r="AD150" s="636"/>
      <c r="AE150" s="636"/>
      <c r="AF150" s="636"/>
      <c r="AG150" s="636"/>
      <c r="IL150" s="651"/>
      <c r="IM150" s="651"/>
      <c r="IN150" s="651"/>
      <c r="IO150" s="651"/>
    </row>
    <row r="151" spans="1:249" s="325" customFormat="1" ht="12.75" customHeight="1" x14ac:dyDescent="0.2">
      <c r="A151" s="270"/>
      <c r="B151" s="49" t="s">
        <v>26</v>
      </c>
      <c r="C151" s="636"/>
      <c r="D151" s="636"/>
      <c r="E151" s="636"/>
      <c r="F151" s="636"/>
      <c r="G151" s="636"/>
      <c r="H151" s="636"/>
      <c r="I151" s="636"/>
      <c r="J151" s="636"/>
      <c r="K151" s="636"/>
      <c r="L151" s="636"/>
      <c r="M151" s="636"/>
      <c r="N151" s="636"/>
      <c r="S151" s="636"/>
      <c r="T151" s="636"/>
      <c r="U151" s="636"/>
      <c r="W151" s="159"/>
      <c r="Y151" s="636"/>
      <c r="Z151" s="636"/>
      <c r="AA151" s="636"/>
      <c r="AB151" s="636"/>
      <c r="AC151" s="636"/>
      <c r="AD151" s="636"/>
      <c r="AE151" s="636"/>
      <c r="AF151" s="636"/>
      <c r="AG151" s="636"/>
      <c r="IL151" s="62"/>
      <c r="IM151" s="62"/>
      <c r="IN151" s="62"/>
      <c r="IO151" s="62"/>
    </row>
    <row r="152" spans="1:249" s="325" customFormat="1" ht="14.25" customHeight="1" x14ac:dyDescent="0.25">
      <c r="A152" s="270"/>
      <c r="B152" s="58" t="s">
        <v>132</v>
      </c>
      <c r="C152" s="636"/>
      <c r="D152" s="636"/>
      <c r="E152" s="636"/>
      <c r="F152" s="636"/>
      <c r="G152" s="636"/>
      <c r="H152" s="636"/>
      <c r="I152" s="636"/>
      <c r="J152" s="636"/>
      <c r="K152" s="636"/>
      <c r="L152" s="636"/>
      <c r="M152" s="636"/>
      <c r="N152" s="636"/>
      <c r="S152" s="636"/>
      <c r="T152" s="636"/>
      <c r="U152" s="636"/>
      <c r="W152" s="159"/>
      <c r="Y152" s="636"/>
      <c r="Z152" s="636"/>
      <c r="AA152" s="636"/>
      <c r="AB152" s="636"/>
      <c r="AC152" s="636"/>
      <c r="AD152" s="636"/>
      <c r="AE152" s="636"/>
      <c r="AF152" s="636"/>
      <c r="AG152" s="636"/>
    </row>
    <row r="153" spans="1:249" s="325" customFormat="1" ht="14.25" customHeight="1" x14ac:dyDescent="0.25">
      <c r="A153" s="270"/>
      <c r="B153" s="58" t="s">
        <v>142</v>
      </c>
      <c r="C153" s="636"/>
      <c r="D153" s="636"/>
      <c r="E153" s="636"/>
      <c r="F153" s="636"/>
      <c r="G153" s="636"/>
      <c r="H153" s="636"/>
      <c r="I153" s="636"/>
      <c r="J153" s="636"/>
      <c r="K153" s="636"/>
      <c r="L153" s="636"/>
      <c r="M153" s="636"/>
      <c r="N153" s="636"/>
      <c r="S153" s="636"/>
      <c r="T153" s="636"/>
      <c r="U153" s="636"/>
      <c r="W153" s="159"/>
      <c r="Y153" s="636"/>
      <c r="Z153" s="636"/>
      <c r="AA153" s="636"/>
      <c r="AB153" s="636"/>
      <c r="AC153" s="636"/>
      <c r="AD153" s="636"/>
      <c r="AE153" s="636"/>
      <c r="AF153" s="636"/>
      <c r="AG153" s="636"/>
      <c r="IL153" s="16"/>
      <c r="IM153" s="16"/>
      <c r="IN153" s="16"/>
      <c r="IO153" s="16"/>
    </row>
    <row r="154" spans="1:249" s="325" customFormat="1" ht="12.75" customHeight="1" x14ac:dyDescent="0.2">
      <c r="A154" s="270"/>
      <c r="B154" s="49" t="s">
        <v>27</v>
      </c>
      <c r="C154" s="636"/>
      <c r="D154" s="636"/>
      <c r="E154" s="636"/>
      <c r="F154" s="636"/>
      <c r="G154" s="636"/>
      <c r="H154" s="636"/>
      <c r="I154" s="636"/>
      <c r="J154" s="636"/>
      <c r="K154" s="636"/>
      <c r="L154" s="636"/>
      <c r="M154" s="636"/>
      <c r="N154" s="636"/>
      <c r="S154" s="636"/>
      <c r="T154" s="636"/>
      <c r="U154" s="636"/>
      <c r="V154" s="636"/>
      <c r="W154" s="160"/>
      <c r="X154" s="636"/>
      <c r="Y154" s="636"/>
      <c r="Z154" s="636"/>
      <c r="AA154" s="636"/>
      <c r="AB154" s="636"/>
      <c r="AC154" s="636"/>
      <c r="AD154" s="636"/>
      <c r="AE154" s="636"/>
      <c r="AF154" s="636"/>
      <c r="AG154" s="636"/>
    </row>
    <row r="155" spans="1:249" s="325" customFormat="1" ht="12.75" customHeight="1" x14ac:dyDescent="0.25">
      <c r="A155" s="270"/>
      <c r="B155" s="48" t="s">
        <v>196</v>
      </c>
      <c r="C155" s="636"/>
      <c r="D155" s="636"/>
      <c r="E155" s="636"/>
      <c r="F155" s="636"/>
      <c r="G155" s="636"/>
      <c r="H155" s="636"/>
      <c r="I155" s="636"/>
      <c r="J155" s="636"/>
      <c r="K155" s="636"/>
      <c r="L155" s="636"/>
      <c r="M155" s="636"/>
      <c r="N155" s="636"/>
      <c r="S155" s="636"/>
      <c r="T155" s="636"/>
      <c r="U155" s="636"/>
      <c r="V155" s="636"/>
      <c r="W155" s="160"/>
      <c r="X155" s="636"/>
      <c r="Y155" s="636"/>
      <c r="Z155" s="636"/>
      <c r="AA155" s="636"/>
      <c r="AB155" s="636"/>
      <c r="AC155" s="636"/>
      <c r="AD155" s="636"/>
      <c r="AE155" s="636"/>
      <c r="AF155" s="636"/>
      <c r="AG155" s="636"/>
    </row>
    <row r="156" spans="1:249" s="325" customFormat="1" ht="14.25" customHeight="1" x14ac:dyDescent="0.25">
      <c r="A156" s="270"/>
      <c r="B156" s="58" t="s">
        <v>133</v>
      </c>
      <c r="C156" s="636"/>
      <c r="D156" s="636"/>
      <c r="E156" s="636"/>
      <c r="F156" s="636"/>
      <c r="G156" s="636"/>
      <c r="H156" s="636"/>
      <c r="I156" s="636"/>
      <c r="J156" s="636"/>
      <c r="K156" s="636"/>
      <c r="L156" s="636"/>
      <c r="M156" s="636"/>
      <c r="N156" s="636"/>
      <c r="S156" s="636"/>
      <c r="T156" s="636"/>
      <c r="U156" s="636"/>
      <c r="V156" s="636"/>
      <c r="W156" s="160"/>
      <c r="X156" s="636"/>
      <c r="Y156" s="636"/>
      <c r="Z156" s="636"/>
      <c r="AA156" s="636"/>
      <c r="AB156" s="636"/>
      <c r="AC156" s="636"/>
      <c r="AD156" s="636"/>
      <c r="AE156" s="636"/>
      <c r="AF156" s="636"/>
      <c r="AG156" s="636"/>
      <c r="IL156" s="62"/>
      <c r="IM156" s="62"/>
      <c r="IN156" s="62"/>
      <c r="IO156" s="62"/>
    </row>
    <row r="157" spans="1:249" s="325" customFormat="1" ht="14.25" customHeight="1" x14ac:dyDescent="0.25">
      <c r="A157" s="270"/>
      <c r="B157" s="58" t="s">
        <v>149</v>
      </c>
      <c r="C157" s="636"/>
      <c r="D157" s="636"/>
      <c r="E157" s="636"/>
      <c r="F157" s="636"/>
      <c r="G157" s="636"/>
      <c r="H157" s="636"/>
      <c r="I157" s="636"/>
      <c r="J157" s="636"/>
      <c r="K157" s="636"/>
      <c r="L157" s="636"/>
      <c r="M157" s="636"/>
      <c r="N157" s="636"/>
      <c r="S157" s="636"/>
      <c r="T157" s="636"/>
      <c r="U157" s="636"/>
      <c r="W157" s="159"/>
      <c r="Y157" s="636"/>
      <c r="Z157" s="636"/>
      <c r="AA157" s="636"/>
      <c r="AB157" s="636"/>
      <c r="AC157" s="636"/>
      <c r="AD157" s="636"/>
      <c r="AE157" s="636"/>
      <c r="AF157" s="636"/>
      <c r="AG157" s="636"/>
      <c r="IN157" s="651"/>
    </row>
    <row r="158" spans="1:249" s="325" customFormat="1" ht="14.25" customHeight="1" x14ac:dyDescent="0.25">
      <c r="A158" s="270"/>
      <c r="B158" s="58" t="s">
        <v>140</v>
      </c>
      <c r="C158" s="636"/>
      <c r="D158" s="636"/>
      <c r="E158" s="636"/>
      <c r="F158" s="636"/>
      <c r="G158" s="636"/>
      <c r="H158" s="636"/>
      <c r="I158" s="636"/>
      <c r="J158" s="636"/>
      <c r="K158" s="636"/>
      <c r="L158" s="636"/>
      <c r="M158" s="636"/>
      <c r="N158" s="636"/>
      <c r="S158" s="636"/>
      <c r="T158" s="636"/>
      <c r="U158" s="636"/>
      <c r="W158" s="159"/>
      <c r="Y158" s="636"/>
      <c r="Z158" s="636"/>
      <c r="AA158" s="636"/>
      <c r="AB158" s="636"/>
      <c r="AC158" s="636"/>
      <c r="AD158" s="636"/>
      <c r="AE158" s="636"/>
      <c r="AF158" s="636"/>
      <c r="AG158" s="636"/>
      <c r="IN158" s="651"/>
    </row>
    <row r="159" spans="1:249" s="325" customFormat="1" ht="12.75" customHeight="1" x14ac:dyDescent="0.2">
      <c r="A159" s="270"/>
      <c r="B159" s="264" t="s">
        <v>141</v>
      </c>
      <c r="C159" s="636"/>
      <c r="D159" s="636"/>
      <c r="E159" s="636"/>
      <c r="F159" s="636"/>
      <c r="G159" s="636"/>
      <c r="H159" s="636"/>
      <c r="I159" s="636"/>
      <c r="J159" s="636"/>
      <c r="K159" s="636"/>
      <c r="L159" s="636"/>
      <c r="M159" s="636"/>
      <c r="N159" s="636"/>
      <c r="S159" s="636"/>
      <c r="T159" s="636"/>
      <c r="U159" s="636"/>
      <c r="W159" s="159"/>
      <c r="Y159" s="636"/>
      <c r="Z159" s="636"/>
      <c r="AA159" s="636"/>
      <c r="AB159" s="636"/>
      <c r="AC159" s="636"/>
      <c r="AD159" s="636"/>
      <c r="AE159" s="636"/>
      <c r="AF159" s="636"/>
      <c r="AG159" s="636"/>
    </row>
    <row r="160" spans="1:249" s="325" customFormat="1" ht="15" customHeight="1" x14ac:dyDescent="0.25">
      <c r="A160" s="270"/>
      <c r="B160" s="58" t="s">
        <v>150</v>
      </c>
      <c r="C160" s="636"/>
      <c r="D160" s="636"/>
      <c r="E160" s="636"/>
      <c r="F160" s="636"/>
      <c r="G160" s="636"/>
      <c r="H160" s="636"/>
      <c r="I160" s="636"/>
      <c r="J160" s="636"/>
      <c r="K160" s="636"/>
      <c r="L160" s="636"/>
      <c r="M160" s="636"/>
      <c r="N160" s="636"/>
      <c r="S160" s="636"/>
      <c r="T160" s="636"/>
      <c r="U160" s="636"/>
      <c r="W160" s="159"/>
      <c r="Y160" s="636"/>
      <c r="Z160" s="636"/>
      <c r="AA160" s="636"/>
      <c r="AB160" s="636"/>
      <c r="AC160" s="636"/>
      <c r="AD160" s="636"/>
      <c r="AE160" s="636"/>
      <c r="AF160" s="636"/>
      <c r="AG160" s="636"/>
    </row>
    <row r="161" spans="1:250" s="325" customFormat="1" ht="15" customHeight="1" x14ac:dyDescent="0.25">
      <c r="A161" s="270"/>
      <c r="B161" s="58" t="s">
        <v>143</v>
      </c>
      <c r="C161" s="636"/>
      <c r="D161" s="636"/>
      <c r="E161" s="636"/>
      <c r="F161" s="636"/>
      <c r="G161" s="636"/>
      <c r="H161" s="636"/>
      <c r="I161" s="636"/>
      <c r="J161" s="636"/>
      <c r="K161" s="636"/>
      <c r="L161" s="636"/>
      <c r="M161" s="636"/>
      <c r="N161" s="636"/>
      <c r="S161" s="636"/>
      <c r="T161" s="636"/>
      <c r="U161" s="636"/>
      <c r="W161" s="159"/>
      <c r="Y161" s="636"/>
      <c r="Z161" s="636"/>
      <c r="AA161" s="636"/>
      <c r="AB161" s="636"/>
      <c r="AC161" s="636"/>
      <c r="AD161" s="636"/>
      <c r="AE161" s="636"/>
      <c r="AF161" s="636"/>
      <c r="AG161" s="636"/>
    </row>
    <row r="162" spans="1:250" s="325" customFormat="1" ht="13.5" customHeight="1" x14ac:dyDescent="0.2">
      <c r="A162" s="270"/>
      <c r="C162" s="3"/>
      <c r="D162" s="3"/>
      <c r="L162" s="3"/>
      <c r="M162" s="3"/>
      <c r="S162" s="636"/>
      <c r="T162" s="636"/>
      <c r="U162" s="636"/>
      <c r="W162" s="159"/>
      <c r="Y162" s="636"/>
      <c r="Z162" s="636"/>
      <c r="AA162" s="636"/>
      <c r="AB162" s="636"/>
      <c r="AC162" s="636"/>
      <c r="AD162" s="636"/>
      <c r="AE162" s="636"/>
      <c r="AF162" s="636"/>
      <c r="AG162" s="636"/>
    </row>
    <row r="163" spans="1:250" s="325" customFormat="1" ht="19.5" customHeight="1" x14ac:dyDescent="0.2">
      <c r="A163" s="270"/>
      <c r="B163" s="55" t="s">
        <v>28</v>
      </c>
      <c r="C163" s="3"/>
      <c r="D163" s="636"/>
      <c r="E163" s="636"/>
      <c r="F163" s="636"/>
      <c r="G163" s="636"/>
      <c r="H163" s="636"/>
      <c r="I163" s="636"/>
      <c r="J163" s="636"/>
      <c r="K163" s="636"/>
      <c r="L163" s="636"/>
      <c r="M163" s="636"/>
      <c r="N163" s="636"/>
      <c r="S163" s="636"/>
      <c r="T163" s="636"/>
      <c r="U163" s="636"/>
      <c r="W163" s="159"/>
      <c r="Y163" s="636"/>
      <c r="Z163" s="636"/>
      <c r="AA163" s="636"/>
      <c r="AB163" s="636"/>
      <c r="AC163" s="636"/>
      <c r="AD163" s="636"/>
      <c r="AE163" s="636"/>
      <c r="AF163" s="636"/>
      <c r="AG163" s="636"/>
    </row>
    <row r="164" spans="1:250" s="325" customFormat="1" ht="24.75" customHeight="1" x14ac:dyDescent="0.2">
      <c r="A164" s="277"/>
      <c r="B164" s="788" t="s">
        <v>270</v>
      </c>
      <c r="C164" s="788"/>
      <c r="D164" s="788"/>
      <c r="E164" s="788"/>
      <c r="F164" s="788"/>
      <c r="G164" s="788"/>
      <c r="H164" s="788"/>
      <c r="I164" s="788"/>
      <c r="J164" s="788"/>
      <c r="K164" s="788"/>
      <c r="L164" s="788"/>
      <c r="M164" s="788"/>
      <c r="N164" s="788"/>
      <c r="O164" s="788"/>
      <c r="P164" s="788"/>
      <c r="Q164" s="788"/>
      <c r="R164" s="788"/>
      <c r="S164" s="788"/>
      <c r="T164" s="788"/>
      <c r="U164" s="652"/>
      <c r="V164" s="652"/>
      <c r="W164" s="652"/>
      <c r="X164" s="652"/>
      <c r="Y164" s="652"/>
      <c r="Z164" s="652"/>
      <c r="AA164" s="652"/>
      <c r="AB164" s="652"/>
      <c r="AC164" s="652"/>
      <c r="AD164" s="652"/>
      <c r="AE164" s="652"/>
      <c r="AF164" s="652"/>
      <c r="AG164" s="652"/>
      <c r="AH164" s="652"/>
      <c r="AI164" s="652"/>
      <c r="AJ164" s="652"/>
      <c r="AK164" s="652"/>
      <c r="AL164" s="652"/>
      <c r="AM164" s="652"/>
      <c r="AN164" s="652"/>
      <c r="AO164" s="652"/>
      <c r="AP164" s="652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</row>
    <row r="165" spans="1:250" s="325" customFormat="1" ht="13.5" customHeight="1" x14ac:dyDescent="0.2">
      <c r="A165" s="270"/>
      <c r="B165" s="653" t="s">
        <v>271</v>
      </c>
      <c r="C165" s="654"/>
      <c r="D165" s="655"/>
      <c r="E165" s="655"/>
      <c r="F165" s="655"/>
      <c r="G165" s="655"/>
      <c r="H165" s="655"/>
      <c r="I165" s="655"/>
      <c r="J165" s="655"/>
      <c r="K165" s="655"/>
      <c r="L165" s="655"/>
      <c r="M165" s="655"/>
      <c r="N165" s="655"/>
      <c r="O165" s="656"/>
      <c r="S165" s="636"/>
      <c r="T165" s="636"/>
      <c r="U165" s="636"/>
      <c r="V165" s="636"/>
      <c r="W165" s="160"/>
      <c r="X165" s="636"/>
      <c r="Y165" s="636"/>
      <c r="Z165" s="636"/>
      <c r="AA165" s="636"/>
      <c r="AB165" s="636"/>
      <c r="AC165" s="636"/>
    </row>
    <row r="166" spans="1:250" s="325" customFormat="1" ht="17.25" customHeight="1" x14ac:dyDescent="0.2">
      <c r="A166" s="351"/>
      <c r="B166" s="657" t="s">
        <v>272</v>
      </c>
      <c r="C166" s="654"/>
      <c r="D166" s="656"/>
      <c r="E166" s="656"/>
      <c r="F166" s="656"/>
      <c r="G166" s="656"/>
      <c r="H166" s="656"/>
      <c r="I166" s="656"/>
      <c r="J166" s="656"/>
      <c r="K166" s="656"/>
      <c r="L166" s="656"/>
      <c r="M166" s="656"/>
      <c r="N166" s="656"/>
      <c r="O166" s="656"/>
      <c r="R166" s="636"/>
      <c r="S166" s="636"/>
      <c r="T166" s="636"/>
      <c r="U166" s="636"/>
      <c r="W166" s="159"/>
    </row>
    <row r="167" spans="1:250" s="325" customFormat="1" ht="17.25" customHeight="1" x14ac:dyDescent="0.2">
      <c r="A167" s="271"/>
      <c r="B167" s="657" t="s">
        <v>273</v>
      </c>
      <c r="C167" s="654"/>
      <c r="D167" s="656"/>
      <c r="E167" s="656"/>
      <c r="F167" s="656"/>
      <c r="G167" s="656"/>
      <c r="H167" s="656"/>
      <c r="I167" s="656"/>
      <c r="J167" s="656"/>
      <c r="K167" s="656"/>
      <c r="L167" s="656"/>
      <c r="M167" s="656"/>
      <c r="N167" s="656"/>
      <c r="O167" s="656"/>
      <c r="P167" s="636"/>
      <c r="Q167" s="636"/>
      <c r="R167" s="1"/>
      <c r="S167" s="1"/>
      <c r="T167" s="1"/>
      <c r="U167" s="16"/>
      <c r="W167" s="159"/>
    </row>
    <row r="168" spans="1:250" s="258" customFormat="1" ht="17.25" customHeight="1" x14ac:dyDescent="0.2">
      <c r="A168" s="271"/>
      <c r="B168" s="16"/>
      <c r="C168" s="18"/>
      <c r="D168" s="18"/>
      <c r="E168" s="1"/>
      <c r="F168" s="1"/>
      <c r="G168" s="1"/>
      <c r="H168" s="1"/>
      <c r="I168" s="1"/>
      <c r="J168" s="1"/>
      <c r="K168" s="1"/>
      <c r="L168" s="18"/>
      <c r="M168" s="18"/>
      <c r="N168" s="1"/>
      <c r="O168" s="1"/>
      <c r="P168" s="1"/>
      <c r="Q168" s="1"/>
      <c r="R168" s="1"/>
      <c r="S168" s="1"/>
      <c r="T168" s="1"/>
      <c r="U168" s="16"/>
      <c r="W168" s="159"/>
    </row>
    <row r="169" spans="1:250" s="258" customFormat="1" ht="17.25" customHeight="1" x14ac:dyDescent="0.2">
      <c r="A169" s="271"/>
      <c r="B169" s="63" t="s">
        <v>29</v>
      </c>
      <c r="C169" s="18"/>
      <c r="D169" s="18"/>
      <c r="E169" s="1"/>
      <c r="F169" s="1"/>
      <c r="G169" s="1"/>
      <c r="H169" s="1"/>
      <c r="I169" s="1"/>
      <c r="J169" s="1"/>
      <c r="K169" s="1"/>
      <c r="L169" s="18"/>
      <c r="M169" s="18"/>
      <c r="N169" s="1"/>
      <c r="O169" s="1"/>
      <c r="P169" s="1"/>
      <c r="Q169" s="1"/>
      <c r="R169" s="1"/>
      <c r="S169" s="1"/>
      <c r="T169" s="1"/>
      <c r="U169" s="16"/>
      <c r="W169" s="159"/>
    </row>
    <row r="170" spans="1:250" s="258" customFormat="1" ht="10.5" customHeight="1" x14ac:dyDescent="0.2">
      <c r="A170" s="271"/>
      <c r="B170" s="16"/>
      <c r="C170" s="18"/>
      <c r="D170" s="18"/>
      <c r="E170" s="1"/>
      <c r="F170" s="1"/>
      <c r="G170" s="1"/>
      <c r="H170" s="1"/>
      <c r="I170" s="1"/>
      <c r="J170" s="1"/>
      <c r="K170" s="1"/>
      <c r="L170" s="18"/>
      <c r="M170" s="18"/>
      <c r="N170" s="1"/>
      <c r="O170" s="1"/>
      <c r="P170" s="1"/>
      <c r="Q170" s="1"/>
      <c r="R170" s="1"/>
      <c r="S170" s="1"/>
      <c r="T170" s="1"/>
      <c r="U170" s="16"/>
      <c r="W170" s="159"/>
    </row>
    <row r="171" spans="1:250" s="6" customFormat="1" ht="18" customHeight="1" x14ac:dyDescent="0.2">
      <c r="A171" s="357"/>
      <c r="B171" s="668" t="s">
        <v>1</v>
      </c>
      <c r="C171" s="686" t="s">
        <v>7</v>
      </c>
      <c r="D171" s="795" t="s">
        <v>8</v>
      </c>
      <c r="E171" s="795"/>
      <c r="F171" s="795"/>
      <c r="G171" s="795"/>
      <c r="H171" s="795"/>
      <c r="I171" s="795"/>
      <c r="J171" s="795"/>
      <c r="K171" s="795"/>
      <c r="L171" s="799" t="s">
        <v>134</v>
      </c>
      <c r="M171" s="322" t="s">
        <v>34</v>
      </c>
      <c r="N171" s="322" t="s">
        <v>35</v>
      </c>
      <c r="O171" s="792" t="s">
        <v>137</v>
      </c>
      <c r="P171" s="723"/>
      <c r="Q171" s="684" t="s">
        <v>4</v>
      </c>
      <c r="R171" s="786"/>
      <c r="S171" s="684" t="s">
        <v>2</v>
      </c>
      <c r="T171" s="786"/>
      <c r="W171" s="469"/>
    </row>
    <row r="172" spans="1:250" s="6" customFormat="1" ht="17.25" customHeight="1" x14ac:dyDescent="0.2">
      <c r="A172" s="358"/>
      <c r="B172" s="802"/>
      <c r="C172" s="801"/>
      <c r="D172" s="795"/>
      <c r="E172" s="795"/>
      <c r="F172" s="795"/>
      <c r="G172" s="795"/>
      <c r="H172" s="795"/>
      <c r="I172" s="795"/>
      <c r="J172" s="795"/>
      <c r="K172" s="795"/>
      <c r="L172" s="800"/>
      <c r="M172" s="323" t="s">
        <v>36</v>
      </c>
      <c r="N172" s="321" t="s">
        <v>37</v>
      </c>
      <c r="O172" s="793"/>
      <c r="P172" s="794"/>
      <c r="Q172" s="685" t="s">
        <v>38</v>
      </c>
      <c r="R172" s="787"/>
      <c r="S172" s="685"/>
      <c r="T172" s="787"/>
      <c r="U172" s="55"/>
      <c r="W172" s="469"/>
    </row>
    <row r="173" spans="1:250" ht="18.75" customHeight="1" x14ac:dyDescent="0.2">
      <c r="A173" s="270"/>
      <c r="B173" s="301">
        <v>1</v>
      </c>
      <c r="C173" s="256">
        <v>1</v>
      </c>
      <c r="D173" s="796" t="s">
        <v>39</v>
      </c>
      <c r="E173" s="797"/>
      <c r="F173" s="797"/>
      <c r="G173" s="797"/>
      <c r="H173" s="797"/>
      <c r="I173" s="797"/>
      <c r="J173" s="797"/>
      <c r="K173" s="798"/>
      <c r="L173" s="261"/>
      <c r="M173" s="262" t="s">
        <v>33</v>
      </c>
      <c r="N173" s="190">
        <v>1000</v>
      </c>
      <c r="O173" s="790">
        <f>N173*C173</f>
        <v>1000</v>
      </c>
      <c r="P173" s="791"/>
      <c r="Q173" s="803">
        <v>1240</v>
      </c>
      <c r="R173" s="804"/>
      <c r="S173" s="257" t="s">
        <v>23</v>
      </c>
      <c r="T173" s="418"/>
    </row>
    <row r="174" spans="1:250" ht="18.75" customHeight="1" x14ac:dyDescent="0.2">
      <c r="A174" s="270"/>
      <c r="B174" s="301" t="s">
        <v>17</v>
      </c>
      <c r="C174" s="256">
        <v>2</v>
      </c>
      <c r="D174" s="796" t="s">
        <v>139</v>
      </c>
      <c r="E174" s="797"/>
      <c r="F174" s="797"/>
      <c r="G174" s="797"/>
      <c r="H174" s="797"/>
      <c r="I174" s="797"/>
      <c r="J174" s="797"/>
      <c r="K174" s="798"/>
      <c r="L174" s="261"/>
      <c r="M174" s="262" t="s">
        <v>33</v>
      </c>
      <c r="N174" s="191">
        <v>92</v>
      </c>
      <c r="O174" s="790">
        <f>N174*C174</f>
        <v>184</v>
      </c>
      <c r="P174" s="791"/>
      <c r="Q174" s="803">
        <v>228.16900000000001</v>
      </c>
      <c r="R174" s="804"/>
      <c r="S174" s="257" t="s">
        <v>23</v>
      </c>
      <c r="T174" s="418"/>
    </row>
    <row r="175" spans="1:250" ht="18.75" customHeight="1" x14ac:dyDescent="0.2">
      <c r="A175" s="270"/>
      <c r="B175" s="301" t="s">
        <v>19</v>
      </c>
      <c r="C175" s="256">
        <v>1</v>
      </c>
      <c r="D175" s="796" t="s">
        <v>138</v>
      </c>
      <c r="E175" s="797"/>
      <c r="F175" s="797"/>
      <c r="G175" s="797"/>
      <c r="H175" s="797"/>
      <c r="I175" s="797"/>
      <c r="J175" s="797"/>
      <c r="K175" s="798"/>
      <c r="L175" s="261"/>
      <c r="M175" s="262" t="s">
        <v>33</v>
      </c>
      <c r="N175" s="191">
        <v>40</v>
      </c>
      <c r="O175" s="790">
        <f>N175*C175</f>
        <v>40</v>
      </c>
      <c r="P175" s="791"/>
      <c r="Q175" s="803">
        <v>49.6</v>
      </c>
      <c r="R175" s="804"/>
      <c r="S175" s="257" t="s">
        <v>23</v>
      </c>
      <c r="T175" s="418"/>
    </row>
    <row r="176" spans="1:250" ht="18.75" customHeight="1" x14ac:dyDescent="0.2">
      <c r="A176" s="270"/>
      <c r="B176" s="301" t="s">
        <v>40</v>
      </c>
      <c r="C176" s="256">
        <v>1</v>
      </c>
      <c r="D176" s="796" t="s">
        <v>41</v>
      </c>
      <c r="E176" s="797"/>
      <c r="F176" s="797"/>
      <c r="G176" s="797"/>
      <c r="H176" s="797"/>
      <c r="I176" s="797"/>
      <c r="J176" s="797"/>
      <c r="K176" s="798"/>
      <c r="L176" s="261"/>
      <c r="M176" s="262" t="s">
        <v>33</v>
      </c>
      <c r="N176" s="191">
        <v>40</v>
      </c>
      <c r="O176" s="790">
        <f>N176*C176</f>
        <v>40</v>
      </c>
      <c r="P176" s="791"/>
      <c r="Q176" s="803">
        <v>49.6</v>
      </c>
      <c r="R176" s="804"/>
      <c r="S176" s="257" t="s">
        <v>23</v>
      </c>
      <c r="T176" s="418"/>
    </row>
    <row r="177" spans="1:21" ht="16.5" customHeight="1" x14ac:dyDescent="0.2">
      <c r="A177" s="270"/>
      <c r="B177" s="777"/>
      <c r="C177" s="778"/>
      <c r="D177" s="30"/>
      <c r="E177" s="30"/>
      <c r="F177" s="30"/>
      <c r="G177" s="30"/>
      <c r="H177" s="30"/>
      <c r="I177" s="30"/>
      <c r="J177" s="30"/>
      <c r="K177" s="30"/>
      <c r="L177" s="29"/>
      <c r="M177" s="68"/>
      <c r="N177" s="258"/>
      <c r="O177" s="779" t="s">
        <v>5</v>
      </c>
      <c r="P177" s="780"/>
      <c r="Q177" s="784">
        <f>SUM(Q173:Q176)</f>
        <v>1567.3689999999999</v>
      </c>
      <c r="R177" s="785"/>
      <c r="S177" s="257" t="s">
        <v>23</v>
      </c>
      <c r="T177" s="418"/>
      <c r="U177" s="215"/>
    </row>
    <row r="178" spans="1:21" ht="12.75" x14ac:dyDescent="0.2">
      <c r="A178" s="270"/>
      <c r="B178" s="231" t="str">
        <f>B118</f>
        <v xml:space="preserve">- JUSTIFIQUE EM ANEXO A UTILIDADE DE CADA MATERIAL SOLICITADO PARA O DESENVOLVIMENTO DO PROJETO DE PESQUISA PROPOSTO.  </v>
      </c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7"/>
    </row>
  </sheetData>
  <sheetProtection algorithmName="SHA-512" hashValue="m4C5FFiTYDonT+dgrzB+f+HDCas0uMO1k1IoTAJKOIdGWA9fEKQRWKvhK3Vb5KIVmO2lImd+gY8wyy/XmhiIjw==" saltValue="X7u/0b7ZjUt3iJlGtCbtVA==" spinCount="100000" sheet="1" objects="1" scenarios="1"/>
  <mergeCells count="332">
    <mergeCell ref="B164:T164"/>
    <mergeCell ref="E11:G11"/>
    <mergeCell ref="B146:T146"/>
    <mergeCell ref="O173:P173"/>
    <mergeCell ref="O174:P174"/>
    <mergeCell ref="O175:P175"/>
    <mergeCell ref="O176:P176"/>
    <mergeCell ref="O171:P172"/>
    <mergeCell ref="D171:K172"/>
    <mergeCell ref="D173:K173"/>
    <mergeCell ref="D174:K174"/>
    <mergeCell ref="D175:K175"/>
    <mergeCell ref="D176:K176"/>
    <mergeCell ref="L171:L172"/>
    <mergeCell ref="C171:C172"/>
    <mergeCell ref="B171:B172"/>
    <mergeCell ref="D97:K97"/>
    <mergeCell ref="Q171:R171"/>
    <mergeCell ref="Q172:R172"/>
    <mergeCell ref="Q173:R173"/>
    <mergeCell ref="Q174:R174"/>
    <mergeCell ref="Q175:R175"/>
    <mergeCell ref="Q176:R176"/>
    <mergeCell ref="D34:K34"/>
    <mergeCell ref="D45:K45"/>
    <mergeCell ref="Q177:R177"/>
    <mergeCell ref="S171:T172"/>
    <mergeCell ref="D92:K92"/>
    <mergeCell ref="O92:P92"/>
    <mergeCell ref="Q92:S92"/>
    <mergeCell ref="D99:K99"/>
    <mergeCell ref="O99:P99"/>
    <mergeCell ref="Q99:S99"/>
    <mergeCell ref="D95:K95"/>
    <mergeCell ref="O95:P95"/>
    <mergeCell ref="Q95:S95"/>
    <mergeCell ref="D96:K96"/>
    <mergeCell ref="O96:P96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O43:P43"/>
    <mergeCell ref="Q43:S43"/>
    <mergeCell ref="O41:P41"/>
    <mergeCell ref="Q41:S41"/>
    <mergeCell ref="D42:K42"/>
    <mergeCell ref="D43:K43"/>
    <mergeCell ref="D41:K41"/>
    <mergeCell ref="Q42:S42"/>
    <mergeCell ref="Q46:S46"/>
    <mergeCell ref="D52:K52"/>
    <mergeCell ref="Q70:S70"/>
    <mergeCell ref="Q50:S50"/>
    <mergeCell ref="Q47:S47"/>
    <mergeCell ref="Q48:S48"/>
    <mergeCell ref="Q49:S49"/>
    <mergeCell ref="D46:K46"/>
    <mergeCell ref="B64:T64"/>
    <mergeCell ref="O57:P57"/>
    <mergeCell ref="O58:P58"/>
    <mergeCell ref="D61:K61"/>
    <mergeCell ref="Q61:S61"/>
    <mergeCell ref="O56:P56"/>
    <mergeCell ref="D54:K54"/>
    <mergeCell ref="O61:P61"/>
    <mergeCell ref="D50:K50"/>
    <mergeCell ref="D56:K56"/>
    <mergeCell ref="B67:B68"/>
    <mergeCell ref="T67:T68"/>
    <mergeCell ref="B63:T63"/>
    <mergeCell ref="Q59:S59"/>
    <mergeCell ref="O55:P55"/>
    <mergeCell ref="O59:P59"/>
    <mergeCell ref="D57:K57"/>
    <mergeCell ref="D77:K77"/>
    <mergeCell ref="D76:K76"/>
    <mergeCell ref="O76:P76"/>
    <mergeCell ref="Q76:S76"/>
    <mergeCell ref="O73:P73"/>
    <mergeCell ref="D69:K69"/>
    <mergeCell ref="D73:K73"/>
    <mergeCell ref="D75:K75"/>
    <mergeCell ref="Q58:S58"/>
    <mergeCell ref="D114:K114"/>
    <mergeCell ref="B118:T118"/>
    <mergeCell ref="D113:K113"/>
    <mergeCell ref="Q106:S106"/>
    <mergeCell ref="Q100:S100"/>
    <mergeCell ref="O71:P71"/>
    <mergeCell ref="D80:K80"/>
    <mergeCell ref="O80:P80"/>
    <mergeCell ref="Q80:S80"/>
    <mergeCell ref="D85:K85"/>
    <mergeCell ref="O85:P85"/>
    <mergeCell ref="O79:P79"/>
    <mergeCell ref="D90:K90"/>
    <mergeCell ref="O90:P90"/>
    <mergeCell ref="Q85:S85"/>
    <mergeCell ref="D98:K98"/>
    <mergeCell ref="O98:P98"/>
    <mergeCell ref="Q84:S84"/>
    <mergeCell ref="Q75:S75"/>
    <mergeCell ref="O74:P74"/>
    <mergeCell ref="Q74:S74"/>
    <mergeCell ref="Q79:S79"/>
    <mergeCell ref="O77:P77"/>
    <mergeCell ref="Q77:S77"/>
    <mergeCell ref="D91:K91"/>
    <mergeCell ref="O91:P91"/>
    <mergeCell ref="D86:K86"/>
    <mergeCell ref="Q94:S94"/>
    <mergeCell ref="Q33:S33"/>
    <mergeCell ref="Q30:S30"/>
    <mergeCell ref="D36:K36"/>
    <mergeCell ref="Q53:S53"/>
    <mergeCell ref="D51:K51"/>
    <mergeCell ref="Q55:S55"/>
    <mergeCell ref="Q56:S56"/>
    <mergeCell ref="Q45:S45"/>
    <mergeCell ref="D93:K93"/>
    <mergeCell ref="O51:P51"/>
    <mergeCell ref="Q51:S51"/>
    <mergeCell ref="D49:K49"/>
    <mergeCell ref="O52:P52"/>
    <mergeCell ref="Q52:S52"/>
    <mergeCell ref="D72:K72"/>
    <mergeCell ref="O72:P72"/>
    <mergeCell ref="Q72:S72"/>
    <mergeCell ref="O49:P49"/>
    <mergeCell ref="D48:K48"/>
    <mergeCell ref="O45:P45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O27:P27"/>
    <mergeCell ref="O28:P28"/>
    <mergeCell ref="O35:P35"/>
    <mergeCell ref="Q34:S34"/>
    <mergeCell ref="Q35:S35"/>
    <mergeCell ref="Q31:S31"/>
    <mergeCell ref="Q32:S32"/>
    <mergeCell ref="B177:C177"/>
    <mergeCell ref="O177:P177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33:U134"/>
    <mergeCell ref="D79:K79"/>
    <mergeCell ref="O81:P81"/>
    <mergeCell ref="D81:K81"/>
    <mergeCell ref="Q102:S102"/>
    <mergeCell ref="Q113:S113"/>
    <mergeCell ref="P133:Q134"/>
    <mergeCell ref="R133:S134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O101:P101"/>
    <mergeCell ref="D107:K107"/>
    <mergeCell ref="O107:P107"/>
    <mergeCell ref="Q96:S96"/>
    <mergeCell ref="Q107:S107"/>
    <mergeCell ref="D106:K106"/>
    <mergeCell ref="O106:P106"/>
    <mergeCell ref="C144:T144"/>
    <mergeCell ref="C143:T143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33:C134"/>
    <mergeCell ref="D133:D134"/>
    <mergeCell ref="E133:L134"/>
    <mergeCell ref="M133:M134"/>
    <mergeCell ref="N133:N134"/>
    <mergeCell ref="O133:O134"/>
    <mergeCell ref="Q90:S90"/>
    <mergeCell ref="C21:C22"/>
    <mergeCell ref="B21:B22"/>
    <mergeCell ref="M21:M22"/>
    <mergeCell ref="N21:N22"/>
    <mergeCell ref="Q24:S24"/>
    <mergeCell ref="L21:L22"/>
    <mergeCell ref="Q23:S23"/>
    <mergeCell ref="B15:C15"/>
    <mergeCell ref="B17:C17"/>
    <mergeCell ref="I15:J15"/>
    <mergeCell ref="B19:C19"/>
    <mergeCell ref="O15:P15"/>
    <mergeCell ref="O17:P17"/>
    <mergeCell ref="I17:J17"/>
    <mergeCell ref="D19:H19"/>
    <mergeCell ref="S15:T15"/>
    <mergeCell ref="S17:T17"/>
    <mergeCell ref="Q21:S22"/>
    <mergeCell ref="O23:P23"/>
    <mergeCell ref="O24:P24"/>
    <mergeCell ref="D23:K23"/>
    <mergeCell ref="D21:K22"/>
    <mergeCell ref="D24:K24"/>
    <mergeCell ref="D35:K35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O46:P46"/>
    <mergeCell ref="O54:P54"/>
    <mergeCell ref="O50:P50"/>
    <mergeCell ref="D53:K53"/>
    <mergeCell ref="O53:P53"/>
    <mergeCell ref="Q54:S54"/>
    <mergeCell ref="L67:L68"/>
    <mergeCell ref="O67:P68"/>
    <mergeCell ref="D58:K58"/>
    <mergeCell ref="D59:K59"/>
    <mergeCell ref="M65:R65"/>
    <mergeCell ref="B8:T8"/>
    <mergeCell ref="G9:T9"/>
    <mergeCell ref="D27:K27"/>
    <mergeCell ref="D28:K28"/>
    <mergeCell ref="O47:P47"/>
    <mergeCell ref="O48:P48"/>
    <mergeCell ref="T21:T22"/>
    <mergeCell ref="N15:N17"/>
    <mergeCell ref="O21:P22"/>
    <mergeCell ref="Q37:S37"/>
    <mergeCell ref="Q29:S29"/>
    <mergeCell ref="O29:P29"/>
    <mergeCell ref="O30:P30"/>
    <mergeCell ref="D25:K25"/>
    <mergeCell ref="D26:K26"/>
    <mergeCell ref="O26:P26"/>
    <mergeCell ref="D29:K29"/>
    <mergeCell ref="D32:K32"/>
    <mergeCell ref="D31:K31"/>
    <mergeCell ref="D33:K33"/>
    <mergeCell ref="D37:K37"/>
    <mergeCell ref="D38:K38"/>
    <mergeCell ref="O38:P38"/>
    <mergeCell ref="D30:K30"/>
  </mergeCells>
  <conditionalFormatting sqref="O173:O176">
    <cfRule type="cellIs" dxfId="88" priority="60" stopIfTrue="1" operator="equal">
      <formula>"INDIQUE A QUANTIDADE"</formula>
    </cfRule>
  </conditionalFormatting>
  <conditionalFormatting sqref="Q177">
    <cfRule type="cellIs" dxfId="87" priority="59" stopIfTrue="1" operator="equal">
      <formula>0</formula>
    </cfRule>
  </conditionalFormatting>
  <conditionalFormatting sqref="N173:N176 B173:C176">
    <cfRule type="cellIs" dxfId="86" priority="58" stopIfTrue="1" operator="equal">
      <formula>0</formula>
    </cfRule>
  </conditionalFormatting>
  <conditionalFormatting sqref="M173:M176 D173 B69:D115 M69:M115 B23:D61 M23:M61">
    <cfRule type="cellIs" dxfId="85" priority="57" stopIfTrue="1" operator="equal">
      <formula>0</formula>
    </cfRule>
  </conditionalFormatting>
  <conditionalFormatting sqref="N69:N115 N23:N61">
    <cfRule type="cellIs" dxfId="84" priority="46" stopIfTrue="1" operator="equal">
      <formula>0</formula>
    </cfRule>
  </conditionalFormatting>
  <conditionalFormatting sqref="O69:O115 Q69:Q115 O23:O61 Q23:Q61">
    <cfRule type="cellIs" dxfId="83" priority="45" stopIfTrue="1" operator="equal">
      <formula>0</formula>
    </cfRule>
  </conditionalFormatting>
  <conditionalFormatting sqref="O69:O115 Q69:Q115 O23:O61 D19 G19 Q23:Q61">
    <cfRule type="cellIs" dxfId="82" priority="42" stopIfTrue="1" operator="equal">
      <formula>""</formula>
    </cfRule>
  </conditionalFormatting>
  <conditionalFormatting sqref="L69:L115 L23:L61 E11 G9:T9">
    <cfRule type="cellIs" dxfId="81" priority="12" stopIfTrue="1" operator="equal">
      <formula>""</formula>
    </cfRule>
  </conditionalFormatting>
  <conditionalFormatting sqref="K15 M15 K17 F17 D17 M17 Q15 S17:T17 S15:T15 Q17">
    <cfRule type="cellIs" dxfId="80" priority="1" operator="equal">
      <formula>""</formula>
    </cfRule>
  </conditionalFormatting>
  <dataValidations xWindow="643" yWindow="451" count="17">
    <dataValidation type="list" allowBlank="1" showErrorMessage="1" sqref="M173:M176 M116 M62">
      <formula1>#REF!</formula1>
    </dataValidation>
    <dataValidation allowBlank="1" showErrorMessage="1" sqref="N174:N176"/>
    <dataValidation type="decimal" allowBlank="1" showInputMessage="1" errorTitle="ATENÇÃO!" error="Esse campo só aceita NÚMEROS. " sqref="Q173:Q176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23:O61 N69:O116 N62:P62">
      <formula1>0.1</formula1>
      <formula2>9999999999999.99</formula2>
    </dataValidation>
    <dataValidation type="decimal" allowBlank="1" showInputMessage="1" errorTitle="ATENÇÃO!" error="Esse campo só aceita NÚMEROS. " sqref="R116:S116 Q23:Q61 Q69:Q116 Q62:S62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74:B176"/>
    <dataValidation allowBlank="1" showErrorMessage="1" promptTitle="ATENÇÃO!" prompt="PARA RADIOISÓTOPOS OU RADIOATIVOS,  INDICAR O Nº DE AUTORIZAÇÃO DA CNEN PARA O PESQUISADOR  E PARA A INSTITUIÇÃO." sqref="D69:K115 D23:K61"/>
    <dataValidation type="list" allowBlank="1" showErrorMessage="1" sqref="M69:M115 M23:M61">
      <formula1>$V$23:$V$28</formula1>
    </dataValidation>
    <dataValidation allowBlank="1" showInputMessage="1" showErrorMessage="1" promptTitle="EXEMPLO:" prompt="USD, EUR, GBP, JPY" sqref="Q15 K15 K17 D17 D15 Q17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 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S17:T17 M15 M17 F15 F17">
      <formula1>0.00001</formula1>
      <formula2>999999.999999</formula2>
    </dataValidation>
  </dataValidations>
  <printOptions horizontalCentered="1"/>
  <pageMargins left="0.59055118110236227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97"/>
  <sheetViews>
    <sheetView showGridLines="0" showRowColHeaders="0" zoomScaleNormal="100" workbookViewId="0"/>
  </sheetViews>
  <sheetFormatPr defaultColWidth="9.140625" defaultRowHeight="12.75" x14ac:dyDescent="0.2"/>
  <cols>
    <col min="1" max="1" width="2.28515625" style="638" customWidth="1"/>
    <col min="2" max="2" width="10.5703125" style="57" customWidth="1"/>
    <col min="3" max="3" width="7.7109375" style="69" customWidth="1"/>
    <col min="4" max="4" width="12.42578125" style="69" customWidth="1"/>
    <col min="5" max="5" width="8.42578125" style="69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8.7109375" style="57" customWidth="1"/>
    <col min="12" max="12" width="5.28515625" style="69" customWidth="1"/>
    <col min="13" max="13" width="19.42578125" style="57" customWidth="1"/>
    <col min="14" max="14" width="14" style="57" customWidth="1"/>
    <col min="15" max="15" width="2.42578125" style="638" customWidth="1"/>
    <col min="16" max="243" width="9.140625" style="57" customWidth="1"/>
    <col min="244" max="16384" width="9.140625" style="57"/>
  </cols>
  <sheetData>
    <row r="1" spans="1:29" s="56" customFormat="1" ht="31.5" customHeight="1" x14ac:dyDescent="0.2">
      <c r="A1" s="360" t="s">
        <v>269</v>
      </c>
      <c r="B1" s="69"/>
      <c r="C1" s="69"/>
      <c r="D1" s="69"/>
      <c r="J1" s="69"/>
      <c r="K1" s="69"/>
      <c r="O1" s="200"/>
    </row>
    <row r="2" spans="1:29" s="56" customFormat="1" ht="12.75" customHeight="1" x14ac:dyDescent="0.2">
      <c r="A2" s="365"/>
      <c r="B2" s="69"/>
      <c r="C2" s="69"/>
      <c r="D2" s="69"/>
      <c r="J2" s="69"/>
      <c r="K2" s="69"/>
      <c r="O2" s="200"/>
    </row>
    <row r="3" spans="1:29" s="56" customFormat="1" ht="12.75" customHeight="1" x14ac:dyDescent="0.2">
      <c r="A3" s="365"/>
      <c r="B3" s="69"/>
      <c r="C3" s="69"/>
      <c r="D3" s="69"/>
      <c r="J3" s="69"/>
      <c r="K3" s="69"/>
      <c r="O3" s="200"/>
    </row>
    <row r="4" spans="1:29" s="56" customFormat="1" ht="12.75" customHeight="1" x14ac:dyDescent="0.2">
      <c r="A4" s="365"/>
      <c r="B4" s="69"/>
      <c r="C4" s="69"/>
      <c r="D4" s="69"/>
      <c r="J4" s="69"/>
      <c r="K4" s="69"/>
      <c r="O4" s="200"/>
    </row>
    <row r="5" spans="1:29" s="56" customFormat="1" ht="12.75" customHeight="1" x14ac:dyDescent="0.2">
      <c r="A5" s="365"/>
      <c r="B5" s="69"/>
      <c r="C5" s="69"/>
      <c r="D5" s="69"/>
      <c r="J5" s="69"/>
      <c r="K5" s="69"/>
      <c r="O5" s="200"/>
    </row>
    <row r="6" spans="1:29" s="56" customFormat="1" ht="19.5" customHeight="1" x14ac:dyDescent="0.25">
      <c r="A6" s="366"/>
      <c r="B6" s="318" t="s">
        <v>174</v>
      </c>
    </row>
    <row r="7" spans="1:29" s="56" customFormat="1" ht="6" customHeight="1" x14ac:dyDescent="0.2">
      <c r="A7" s="366"/>
      <c r="B7" s="643"/>
      <c r="C7" s="7"/>
      <c r="D7" s="7"/>
      <c r="E7" s="63"/>
      <c r="F7" s="63"/>
      <c r="G7" s="63"/>
      <c r="H7" s="63"/>
      <c r="I7" s="63"/>
      <c r="J7" s="63"/>
      <c r="K7" s="63"/>
      <c r="L7" s="63"/>
      <c r="M7" s="63"/>
      <c r="N7" s="636"/>
      <c r="O7" s="200"/>
    </row>
    <row r="8" spans="1:29" s="636" customFormat="1" ht="28.5" customHeight="1" x14ac:dyDescent="0.2">
      <c r="A8" s="350"/>
      <c r="B8" s="682" t="s">
        <v>219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8"/>
      <c r="P8" s="56"/>
      <c r="Q8" s="56"/>
      <c r="R8" s="56"/>
      <c r="S8" s="56"/>
      <c r="U8" s="200"/>
      <c r="W8" s="160"/>
    </row>
    <row r="9" spans="1:29" s="56" customFormat="1" ht="19.5" customHeight="1" x14ac:dyDescent="0.2">
      <c r="A9" s="367"/>
      <c r="B9" s="643" t="s">
        <v>118</v>
      </c>
      <c r="C9" s="35"/>
      <c r="D9" s="7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200"/>
      <c r="T9" s="648"/>
    </row>
    <row r="10" spans="1:29" s="56" customFormat="1" ht="6" customHeight="1" x14ac:dyDescent="0.2">
      <c r="A10" s="365"/>
      <c r="B10" s="643"/>
      <c r="C10" s="6"/>
      <c r="D10" s="7"/>
      <c r="E10" s="7"/>
      <c r="F10" s="35"/>
      <c r="G10" s="35"/>
      <c r="H10" s="35"/>
      <c r="I10" s="35"/>
      <c r="J10" s="35"/>
      <c r="K10" s="35"/>
      <c r="L10" s="35"/>
      <c r="M10" s="34"/>
      <c r="N10" s="34"/>
      <c r="O10" s="359"/>
      <c r="T10" s="648"/>
    </row>
    <row r="11" spans="1:29" s="39" customFormat="1" ht="19.5" customHeight="1" x14ac:dyDescent="0.2">
      <c r="A11" s="368">
        <v>7</v>
      </c>
      <c r="B11" s="689" t="s">
        <v>0</v>
      </c>
      <c r="C11" s="690"/>
      <c r="D11" s="700"/>
      <c r="E11" s="700"/>
      <c r="F11" s="700"/>
      <c r="G11" s="35"/>
      <c r="I11" s="35"/>
      <c r="J11" s="35"/>
      <c r="K11" s="35"/>
      <c r="L11" s="35"/>
      <c r="M11" s="34"/>
      <c r="N11" s="34"/>
      <c r="O11" s="360"/>
      <c r="P11" s="56"/>
      <c r="Q11" s="56"/>
      <c r="R11" s="56"/>
      <c r="S11" s="56"/>
      <c r="T11" s="56"/>
      <c r="X11" s="38"/>
      <c r="Y11" s="38"/>
      <c r="Z11" s="38"/>
      <c r="AA11" s="38"/>
      <c r="AB11" s="38"/>
      <c r="AC11" s="38"/>
    </row>
    <row r="12" spans="1:29" s="56" customFormat="1" ht="7.5" customHeight="1" x14ac:dyDescent="0.2">
      <c r="A12" s="365"/>
      <c r="B12" s="643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200"/>
    </row>
    <row r="13" spans="1:29" s="20" customFormat="1" ht="19.5" customHeight="1" x14ac:dyDescent="0.2">
      <c r="A13" s="369"/>
      <c r="B13" s="757" t="s">
        <v>111</v>
      </c>
      <c r="C13" s="809"/>
      <c r="D13" s="701" t="str">
        <f>IF(SUM(M16:M49,M57:M97,M105:M145)=0,"",SUM(M16:M49,M57:M97,M105:M145))</f>
        <v/>
      </c>
      <c r="E13" s="701"/>
      <c r="F13" s="701"/>
      <c r="G13" s="701"/>
      <c r="H13" s="193"/>
      <c r="I13" s="168"/>
      <c r="J13" s="168"/>
      <c r="K13" s="168"/>
      <c r="L13" s="168"/>
      <c r="M13" s="180"/>
      <c r="N13" s="180"/>
      <c r="O13" s="361"/>
      <c r="P13" s="56"/>
      <c r="Q13" s="56"/>
      <c r="R13" s="56"/>
      <c r="S13" s="56"/>
    </row>
    <row r="14" spans="1:29" s="20" customFormat="1" ht="6.75" customHeight="1" x14ac:dyDescent="0.2">
      <c r="A14" s="369"/>
      <c r="B14" s="282"/>
      <c r="C14" s="282"/>
      <c r="D14" s="281"/>
      <c r="E14" s="281"/>
      <c r="F14" s="281"/>
      <c r="G14" s="281"/>
      <c r="H14" s="281"/>
      <c r="I14" s="168"/>
      <c r="J14" s="168"/>
      <c r="K14" s="168"/>
      <c r="L14" s="168"/>
      <c r="M14" s="180"/>
      <c r="N14" s="180"/>
      <c r="O14" s="361"/>
    </row>
    <row r="15" spans="1:29" s="125" customFormat="1" ht="29.25" customHeight="1" x14ac:dyDescent="0.2">
      <c r="A15" s="383"/>
      <c r="B15" s="640" t="s">
        <v>1</v>
      </c>
      <c r="C15" s="805" t="s">
        <v>8</v>
      </c>
      <c r="D15" s="805"/>
      <c r="E15" s="805"/>
      <c r="F15" s="805"/>
      <c r="G15" s="805"/>
      <c r="H15" s="805"/>
      <c r="I15" s="805"/>
      <c r="J15" s="805"/>
      <c r="K15" s="805"/>
      <c r="L15" s="805"/>
      <c r="M15" s="419" t="s">
        <v>144</v>
      </c>
      <c r="N15" s="640" t="s">
        <v>2</v>
      </c>
      <c r="O15" s="371"/>
    </row>
    <row r="16" spans="1:29" s="12" customFormat="1" ht="22.5" customHeight="1" x14ac:dyDescent="0.2">
      <c r="A16" s="388">
        <v>7</v>
      </c>
      <c r="B16" s="95"/>
      <c r="C16" s="806"/>
      <c r="D16" s="807"/>
      <c r="E16" s="807"/>
      <c r="F16" s="807"/>
      <c r="G16" s="807"/>
      <c r="H16" s="807"/>
      <c r="I16" s="807"/>
      <c r="J16" s="807"/>
      <c r="K16" s="807"/>
      <c r="L16" s="808"/>
      <c r="M16" s="134"/>
      <c r="N16" s="420"/>
      <c r="O16" s="421"/>
    </row>
    <row r="17" spans="1:15" s="12" customFormat="1" ht="22.5" customHeight="1" x14ac:dyDescent="0.2">
      <c r="A17" s="388"/>
      <c r="B17" s="95"/>
      <c r="C17" s="806"/>
      <c r="D17" s="807"/>
      <c r="E17" s="807"/>
      <c r="F17" s="807"/>
      <c r="G17" s="807"/>
      <c r="H17" s="807"/>
      <c r="I17" s="807"/>
      <c r="J17" s="807"/>
      <c r="K17" s="807"/>
      <c r="L17" s="808"/>
      <c r="M17" s="134"/>
      <c r="N17" s="420"/>
      <c r="O17" s="421"/>
    </row>
    <row r="18" spans="1:15" s="12" customFormat="1" ht="22.5" customHeight="1" x14ac:dyDescent="0.2">
      <c r="A18" s="388"/>
      <c r="B18" s="95"/>
      <c r="C18" s="806"/>
      <c r="D18" s="807"/>
      <c r="E18" s="807"/>
      <c r="F18" s="807"/>
      <c r="G18" s="807"/>
      <c r="H18" s="807"/>
      <c r="I18" s="807"/>
      <c r="J18" s="807"/>
      <c r="K18" s="807"/>
      <c r="L18" s="808"/>
      <c r="M18" s="134"/>
      <c r="N18" s="420"/>
      <c r="O18" s="421"/>
    </row>
    <row r="19" spans="1:15" s="12" customFormat="1" ht="22.5" customHeight="1" x14ac:dyDescent="0.2">
      <c r="A19" s="388"/>
      <c r="B19" s="95"/>
      <c r="C19" s="806"/>
      <c r="D19" s="807"/>
      <c r="E19" s="807"/>
      <c r="F19" s="807"/>
      <c r="G19" s="807"/>
      <c r="H19" s="807"/>
      <c r="I19" s="807"/>
      <c r="J19" s="807"/>
      <c r="K19" s="807"/>
      <c r="L19" s="808"/>
      <c r="M19" s="134"/>
      <c r="N19" s="420"/>
      <c r="O19" s="421"/>
    </row>
    <row r="20" spans="1:15" s="12" customFormat="1" ht="22.5" customHeight="1" x14ac:dyDescent="0.2">
      <c r="A20" s="388"/>
      <c r="B20" s="95"/>
      <c r="C20" s="806"/>
      <c r="D20" s="807"/>
      <c r="E20" s="807"/>
      <c r="F20" s="807"/>
      <c r="G20" s="807"/>
      <c r="H20" s="807"/>
      <c r="I20" s="807"/>
      <c r="J20" s="807"/>
      <c r="K20" s="807"/>
      <c r="L20" s="808"/>
      <c r="M20" s="134"/>
      <c r="N20" s="420"/>
      <c r="O20" s="421"/>
    </row>
    <row r="21" spans="1:15" s="12" customFormat="1" ht="22.5" customHeight="1" x14ac:dyDescent="0.2">
      <c r="A21" s="388"/>
      <c r="B21" s="95"/>
      <c r="C21" s="806"/>
      <c r="D21" s="807"/>
      <c r="E21" s="807"/>
      <c r="F21" s="807"/>
      <c r="G21" s="807"/>
      <c r="H21" s="807"/>
      <c r="I21" s="807"/>
      <c r="J21" s="807"/>
      <c r="K21" s="807"/>
      <c r="L21" s="808"/>
      <c r="M21" s="134"/>
      <c r="N21" s="420"/>
      <c r="O21" s="421"/>
    </row>
    <row r="22" spans="1:15" s="12" customFormat="1" ht="22.5" customHeight="1" x14ac:dyDescent="0.2">
      <c r="A22" s="388"/>
      <c r="B22" s="95"/>
      <c r="C22" s="806"/>
      <c r="D22" s="807"/>
      <c r="E22" s="807"/>
      <c r="F22" s="807"/>
      <c r="G22" s="807"/>
      <c r="H22" s="807"/>
      <c r="I22" s="807"/>
      <c r="J22" s="807"/>
      <c r="K22" s="807"/>
      <c r="L22" s="808"/>
      <c r="M22" s="134"/>
      <c r="N22" s="420"/>
      <c r="O22" s="421"/>
    </row>
    <row r="23" spans="1:15" s="12" customFormat="1" ht="22.5" customHeight="1" x14ac:dyDescent="0.2">
      <c r="A23" s="388"/>
      <c r="B23" s="95"/>
      <c r="C23" s="806"/>
      <c r="D23" s="807"/>
      <c r="E23" s="807"/>
      <c r="F23" s="807"/>
      <c r="G23" s="807"/>
      <c r="H23" s="807"/>
      <c r="I23" s="807"/>
      <c r="J23" s="807"/>
      <c r="K23" s="807"/>
      <c r="L23" s="808"/>
      <c r="M23" s="134"/>
      <c r="N23" s="420"/>
      <c r="O23" s="421"/>
    </row>
    <row r="24" spans="1:15" s="12" customFormat="1" ht="22.5" customHeight="1" x14ac:dyDescent="0.2">
      <c r="A24" s="388"/>
      <c r="B24" s="95"/>
      <c r="C24" s="806"/>
      <c r="D24" s="807"/>
      <c r="E24" s="807"/>
      <c r="F24" s="807"/>
      <c r="G24" s="807"/>
      <c r="H24" s="807"/>
      <c r="I24" s="807"/>
      <c r="J24" s="807"/>
      <c r="K24" s="807"/>
      <c r="L24" s="808"/>
      <c r="M24" s="134"/>
      <c r="N24" s="420"/>
      <c r="O24" s="421"/>
    </row>
    <row r="25" spans="1:15" s="12" customFormat="1" ht="22.5" customHeight="1" x14ac:dyDescent="0.2">
      <c r="A25" s="388"/>
      <c r="B25" s="95"/>
      <c r="C25" s="806"/>
      <c r="D25" s="807"/>
      <c r="E25" s="807"/>
      <c r="F25" s="807"/>
      <c r="G25" s="807"/>
      <c r="H25" s="807"/>
      <c r="I25" s="807"/>
      <c r="J25" s="807"/>
      <c r="K25" s="807"/>
      <c r="L25" s="808"/>
      <c r="M25" s="134"/>
      <c r="N25" s="420"/>
      <c r="O25" s="421"/>
    </row>
    <row r="26" spans="1:15" s="12" customFormat="1" ht="22.5" customHeight="1" x14ac:dyDescent="0.2">
      <c r="A26" s="388"/>
      <c r="B26" s="95"/>
      <c r="C26" s="806"/>
      <c r="D26" s="807"/>
      <c r="E26" s="807"/>
      <c r="F26" s="807"/>
      <c r="G26" s="807"/>
      <c r="H26" s="807"/>
      <c r="I26" s="807"/>
      <c r="J26" s="807"/>
      <c r="K26" s="807"/>
      <c r="L26" s="808"/>
      <c r="M26" s="134"/>
      <c r="N26" s="420"/>
      <c r="O26" s="421"/>
    </row>
    <row r="27" spans="1:15" s="12" customFormat="1" ht="22.5" customHeight="1" x14ac:dyDescent="0.2">
      <c r="A27" s="388"/>
      <c r="B27" s="95"/>
      <c r="C27" s="806"/>
      <c r="D27" s="807"/>
      <c r="E27" s="807"/>
      <c r="F27" s="807"/>
      <c r="G27" s="807"/>
      <c r="H27" s="807"/>
      <c r="I27" s="807"/>
      <c r="J27" s="807"/>
      <c r="K27" s="807"/>
      <c r="L27" s="808"/>
      <c r="M27" s="134"/>
      <c r="N27" s="420"/>
      <c r="O27" s="421"/>
    </row>
    <row r="28" spans="1:15" s="12" customFormat="1" ht="22.5" customHeight="1" x14ac:dyDescent="0.2">
      <c r="A28" s="388"/>
      <c r="B28" s="95"/>
      <c r="C28" s="806"/>
      <c r="D28" s="807"/>
      <c r="E28" s="807"/>
      <c r="F28" s="807"/>
      <c r="G28" s="807"/>
      <c r="H28" s="807"/>
      <c r="I28" s="807"/>
      <c r="J28" s="807"/>
      <c r="K28" s="807"/>
      <c r="L28" s="808"/>
      <c r="M28" s="134"/>
      <c r="N28" s="420"/>
      <c r="O28" s="421"/>
    </row>
    <row r="29" spans="1:15" s="12" customFormat="1" ht="22.5" customHeight="1" x14ac:dyDescent="0.2">
      <c r="A29" s="388">
        <v>7</v>
      </c>
      <c r="B29" s="95"/>
      <c r="C29" s="806"/>
      <c r="D29" s="807"/>
      <c r="E29" s="807"/>
      <c r="F29" s="807"/>
      <c r="G29" s="807"/>
      <c r="H29" s="807"/>
      <c r="I29" s="807"/>
      <c r="J29" s="807"/>
      <c r="K29" s="807"/>
      <c r="L29" s="808"/>
      <c r="M29" s="134"/>
      <c r="N29" s="420"/>
      <c r="O29" s="421"/>
    </row>
    <row r="30" spans="1:15" s="12" customFormat="1" ht="22.5" customHeight="1" x14ac:dyDescent="0.2">
      <c r="A30" s="388">
        <v>7</v>
      </c>
      <c r="B30" s="95"/>
      <c r="C30" s="806"/>
      <c r="D30" s="807"/>
      <c r="E30" s="807"/>
      <c r="F30" s="807"/>
      <c r="G30" s="807"/>
      <c r="H30" s="807"/>
      <c r="I30" s="807"/>
      <c r="J30" s="807"/>
      <c r="K30" s="807"/>
      <c r="L30" s="808"/>
      <c r="M30" s="134"/>
      <c r="N30" s="420"/>
      <c r="O30" s="421"/>
    </row>
    <row r="31" spans="1:15" s="12" customFormat="1" ht="22.5" customHeight="1" x14ac:dyDescent="0.2">
      <c r="A31" s="388">
        <v>7</v>
      </c>
      <c r="B31" s="95"/>
      <c r="C31" s="806"/>
      <c r="D31" s="807"/>
      <c r="E31" s="807"/>
      <c r="F31" s="807"/>
      <c r="G31" s="807"/>
      <c r="H31" s="807"/>
      <c r="I31" s="807"/>
      <c r="J31" s="807"/>
      <c r="K31" s="807"/>
      <c r="L31" s="808"/>
      <c r="M31" s="134"/>
      <c r="N31" s="420"/>
      <c r="O31" s="421"/>
    </row>
    <row r="32" spans="1:15" s="12" customFormat="1" ht="22.5" customHeight="1" x14ac:dyDescent="0.2">
      <c r="A32" s="388">
        <v>7</v>
      </c>
      <c r="B32" s="95"/>
      <c r="C32" s="806"/>
      <c r="D32" s="807"/>
      <c r="E32" s="807"/>
      <c r="F32" s="807"/>
      <c r="G32" s="807"/>
      <c r="H32" s="807"/>
      <c r="I32" s="807"/>
      <c r="J32" s="807"/>
      <c r="K32" s="807"/>
      <c r="L32" s="808"/>
      <c r="M32" s="134"/>
      <c r="N32" s="420"/>
      <c r="O32" s="421"/>
    </row>
    <row r="33" spans="1:15" s="12" customFormat="1" ht="22.5" customHeight="1" x14ac:dyDescent="0.2">
      <c r="A33" s="388">
        <v>7</v>
      </c>
      <c r="B33" s="95"/>
      <c r="C33" s="806"/>
      <c r="D33" s="807"/>
      <c r="E33" s="807"/>
      <c r="F33" s="807"/>
      <c r="G33" s="807"/>
      <c r="H33" s="807"/>
      <c r="I33" s="807"/>
      <c r="J33" s="807"/>
      <c r="K33" s="807"/>
      <c r="L33" s="808"/>
      <c r="M33" s="134"/>
      <c r="N33" s="420"/>
      <c r="O33" s="421"/>
    </row>
    <row r="34" spans="1:15" s="12" customFormat="1" ht="22.5" customHeight="1" x14ac:dyDescent="0.2">
      <c r="A34" s="388">
        <v>7</v>
      </c>
      <c r="B34" s="95"/>
      <c r="C34" s="806"/>
      <c r="D34" s="807"/>
      <c r="E34" s="807"/>
      <c r="F34" s="807"/>
      <c r="G34" s="807"/>
      <c r="H34" s="807"/>
      <c r="I34" s="807"/>
      <c r="J34" s="807"/>
      <c r="K34" s="807"/>
      <c r="L34" s="808"/>
      <c r="M34" s="134"/>
      <c r="N34" s="420"/>
      <c r="O34" s="421"/>
    </row>
    <row r="35" spans="1:15" s="12" customFormat="1" ht="22.5" customHeight="1" x14ac:dyDescent="0.2">
      <c r="A35" s="388">
        <v>7</v>
      </c>
      <c r="B35" s="95"/>
      <c r="C35" s="806"/>
      <c r="D35" s="807"/>
      <c r="E35" s="807"/>
      <c r="F35" s="807"/>
      <c r="G35" s="807"/>
      <c r="H35" s="807"/>
      <c r="I35" s="807"/>
      <c r="J35" s="807"/>
      <c r="K35" s="807"/>
      <c r="L35" s="808"/>
      <c r="M35" s="134"/>
      <c r="N35" s="420"/>
      <c r="O35" s="421"/>
    </row>
    <row r="36" spans="1:15" s="12" customFormat="1" ht="22.5" customHeight="1" x14ac:dyDescent="0.2">
      <c r="A36" s="388"/>
      <c r="B36" s="95"/>
      <c r="C36" s="806"/>
      <c r="D36" s="807"/>
      <c r="E36" s="807"/>
      <c r="F36" s="807"/>
      <c r="G36" s="807"/>
      <c r="H36" s="807"/>
      <c r="I36" s="807"/>
      <c r="J36" s="807"/>
      <c r="K36" s="807"/>
      <c r="L36" s="808"/>
      <c r="M36" s="134"/>
      <c r="N36" s="420"/>
      <c r="O36" s="421"/>
    </row>
    <row r="37" spans="1:15" s="12" customFormat="1" ht="22.5" customHeight="1" x14ac:dyDescent="0.2">
      <c r="A37" s="388"/>
      <c r="B37" s="95"/>
      <c r="C37" s="806"/>
      <c r="D37" s="807"/>
      <c r="E37" s="807"/>
      <c r="F37" s="807"/>
      <c r="G37" s="807"/>
      <c r="H37" s="807"/>
      <c r="I37" s="807"/>
      <c r="J37" s="807"/>
      <c r="K37" s="807"/>
      <c r="L37" s="808"/>
      <c r="M37" s="134"/>
      <c r="N37" s="420"/>
      <c r="O37" s="421"/>
    </row>
    <row r="38" spans="1:15" s="12" customFormat="1" ht="22.5" customHeight="1" x14ac:dyDescent="0.2">
      <c r="A38" s="388"/>
      <c r="B38" s="95"/>
      <c r="C38" s="806"/>
      <c r="D38" s="807"/>
      <c r="E38" s="807"/>
      <c r="F38" s="807"/>
      <c r="G38" s="807"/>
      <c r="H38" s="807"/>
      <c r="I38" s="807"/>
      <c r="J38" s="807"/>
      <c r="K38" s="807"/>
      <c r="L38" s="808"/>
      <c r="M38" s="134"/>
      <c r="N38" s="420"/>
      <c r="O38" s="421"/>
    </row>
    <row r="39" spans="1:15" s="12" customFormat="1" ht="22.5" customHeight="1" x14ac:dyDescent="0.2">
      <c r="A39" s="388"/>
      <c r="B39" s="95"/>
      <c r="C39" s="806"/>
      <c r="D39" s="807"/>
      <c r="E39" s="807"/>
      <c r="F39" s="807"/>
      <c r="G39" s="807"/>
      <c r="H39" s="807"/>
      <c r="I39" s="807"/>
      <c r="J39" s="807"/>
      <c r="K39" s="807"/>
      <c r="L39" s="808"/>
      <c r="M39" s="134"/>
      <c r="N39" s="420"/>
      <c r="O39" s="421"/>
    </row>
    <row r="40" spans="1:15" s="12" customFormat="1" ht="22.5" customHeight="1" x14ac:dyDescent="0.2">
      <c r="A40" s="388"/>
      <c r="B40" s="95"/>
      <c r="C40" s="806"/>
      <c r="D40" s="807"/>
      <c r="E40" s="807"/>
      <c r="F40" s="807"/>
      <c r="G40" s="807"/>
      <c r="H40" s="807"/>
      <c r="I40" s="807"/>
      <c r="J40" s="807"/>
      <c r="K40" s="807"/>
      <c r="L40" s="808"/>
      <c r="M40" s="134"/>
      <c r="N40" s="420"/>
      <c r="O40" s="421"/>
    </row>
    <row r="41" spans="1:15" s="12" customFormat="1" ht="22.5" customHeight="1" x14ac:dyDescent="0.2">
      <c r="A41" s="388"/>
      <c r="B41" s="95"/>
      <c r="C41" s="806"/>
      <c r="D41" s="807"/>
      <c r="E41" s="807"/>
      <c r="F41" s="807"/>
      <c r="G41" s="807"/>
      <c r="H41" s="807"/>
      <c r="I41" s="807"/>
      <c r="J41" s="807"/>
      <c r="K41" s="807"/>
      <c r="L41" s="808"/>
      <c r="M41" s="134"/>
      <c r="N41" s="420"/>
      <c r="O41" s="421"/>
    </row>
    <row r="42" spans="1:15" s="12" customFormat="1" ht="22.5" customHeight="1" x14ac:dyDescent="0.2">
      <c r="A42" s="388"/>
      <c r="B42" s="95"/>
      <c r="C42" s="806"/>
      <c r="D42" s="807"/>
      <c r="E42" s="807"/>
      <c r="F42" s="807"/>
      <c r="G42" s="807"/>
      <c r="H42" s="807"/>
      <c r="I42" s="807"/>
      <c r="J42" s="807"/>
      <c r="K42" s="807"/>
      <c r="L42" s="808"/>
      <c r="M42" s="134"/>
      <c r="N42" s="420"/>
      <c r="O42" s="421"/>
    </row>
    <row r="43" spans="1:15" s="12" customFormat="1" ht="22.5" customHeight="1" x14ac:dyDescent="0.2">
      <c r="A43" s="388"/>
      <c r="B43" s="95"/>
      <c r="C43" s="806"/>
      <c r="D43" s="807"/>
      <c r="E43" s="807"/>
      <c r="F43" s="807"/>
      <c r="G43" s="807"/>
      <c r="H43" s="807"/>
      <c r="I43" s="807"/>
      <c r="J43" s="807"/>
      <c r="K43" s="807"/>
      <c r="L43" s="808"/>
      <c r="M43" s="134"/>
      <c r="N43" s="420"/>
      <c r="O43" s="421"/>
    </row>
    <row r="44" spans="1:15" s="12" customFormat="1" ht="22.5" customHeight="1" x14ac:dyDescent="0.2">
      <c r="A44" s="388"/>
      <c r="B44" s="95"/>
      <c r="C44" s="806"/>
      <c r="D44" s="807"/>
      <c r="E44" s="807"/>
      <c r="F44" s="807"/>
      <c r="G44" s="807"/>
      <c r="H44" s="807"/>
      <c r="I44" s="807"/>
      <c r="J44" s="807"/>
      <c r="K44" s="807"/>
      <c r="L44" s="808"/>
      <c r="M44" s="134"/>
      <c r="N44" s="420"/>
      <c r="O44" s="421"/>
    </row>
    <row r="45" spans="1:15" s="12" customFormat="1" ht="22.5" customHeight="1" x14ac:dyDescent="0.2">
      <c r="A45" s="388"/>
      <c r="B45" s="95"/>
      <c r="C45" s="806"/>
      <c r="D45" s="807"/>
      <c r="E45" s="807"/>
      <c r="F45" s="807"/>
      <c r="G45" s="807"/>
      <c r="H45" s="807"/>
      <c r="I45" s="807"/>
      <c r="J45" s="807"/>
      <c r="K45" s="807"/>
      <c r="L45" s="808"/>
      <c r="M45" s="134"/>
      <c r="N45" s="420"/>
      <c r="O45" s="421"/>
    </row>
    <row r="46" spans="1:15" s="12" customFormat="1" ht="22.5" customHeight="1" x14ac:dyDescent="0.2">
      <c r="A46" s="388">
        <v>7</v>
      </c>
      <c r="B46" s="95"/>
      <c r="C46" s="806"/>
      <c r="D46" s="807"/>
      <c r="E46" s="807"/>
      <c r="F46" s="807"/>
      <c r="G46" s="807"/>
      <c r="H46" s="807"/>
      <c r="I46" s="807"/>
      <c r="J46" s="807"/>
      <c r="K46" s="807"/>
      <c r="L46" s="808"/>
      <c r="M46" s="134"/>
      <c r="N46" s="420"/>
      <c r="O46" s="421"/>
    </row>
    <row r="47" spans="1:15" s="12" customFormat="1" ht="22.5" customHeight="1" x14ac:dyDescent="0.2">
      <c r="A47" s="388">
        <v>7</v>
      </c>
      <c r="B47" s="644"/>
      <c r="C47" s="806"/>
      <c r="D47" s="807"/>
      <c r="E47" s="807"/>
      <c r="F47" s="807"/>
      <c r="G47" s="807"/>
      <c r="H47" s="807"/>
      <c r="I47" s="807"/>
      <c r="J47" s="807"/>
      <c r="K47" s="807"/>
      <c r="L47" s="808"/>
      <c r="M47" s="134"/>
      <c r="N47" s="420"/>
      <c r="O47" s="421"/>
    </row>
    <row r="48" spans="1:15" s="12" customFormat="1" ht="22.5" customHeight="1" x14ac:dyDescent="0.2">
      <c r="A48" s="388">
        <v>7</v>
      </c>
      <c r="B48" s="644"/>
      <c r="C48" s="806"/>
      <c r="D48" s="807"/>
      <c r="E48" s="807"/>
      <c r="F48" s="807"/>
      <c r="G48" s="807"/>
      <c r="H48" s="807"/>
      <c r="I48" s="807"/>
      <c r="J48" s="807"/>
      <c r="K48" s="807"/>
      <c r="L48" s="808"/>
      <c r="M48" s="134"/>
      <c r="N48" s="420"/>
      <c r="O48" s="421"/>
    </row>
    <row r="49" spans="1:241" s="12" customFormat="1" ht="22.5" customHeight="1" x14ac:dyDescent="0.2">
      <c r="A49" s="388">
        <v>7</v>
      </c>
      <c r="B49" s="644"/>
      <c r="C49" s="806"/>
      <c r="D49" s="807"/>
      <c r="E49" s="807"/>
      <c r="F49" s="807"/>
      <c r="G49" s="807"/>
      <c r="H49" s="807"/>
      <c r="I49" s="807"/>
      <c r="J49" s="807"/>
      <c r="K49" s="807"/>
      <c r="L49" s="808"/>
      <c r="M49" s="134"/>
      <c r="N49" s="420"/>
      <c r="O49" s="421"/>
    </row>
    <row r="50" spans="1:241" s="66" customFormat="1" ht="6.75" customHeight="1" x14ac:dyDescent="0.2">
      <c r="A50" s="212">
        <v>7</v>
      </c>
      <c r="B50" s="97"/>
      <c r="C50" s="97"/>
      <c r="D50" s="97"/>
      <c r="E50" s="90"/>
      <c r="F50" s="90"/>
      <c r="G50" s="90"/>
      <c r="H50" s="90"/>
      <c r="I50" s="90"/>
      <c r="J50" s="97"/>
      <c r="K50" s="97"/>
      <c r="L50" s="98"/>
      <c r="M50" s="23"/>
      <c r="N50" s="57"/>
      <c r="O50" s="363"/>
    </row>
    <row r="51" spans="1:241" s="20" customFormat="1" ht="23.25" customHeight="1" x14ac:dyDescent="0.2">
      <c r="A51" s="370">
        <v>7</v>
      </c>
      <c r="B51" s="810" t="s">
        <v>6</v>
      </c>
      <c r="C51" s="810"/>
      <c r="D51" s="810"/>
      <c r="E51" s="810"/>
      <c r="F51" s="810"/>
      <c r="G51" s="810"/>
      <c r="H51" s="810"/>
      <c r="I51" s="810"/>
      <c r="J51" s="810"/>
      <c r="K51" s="810"/>
      <c r="L51" s="810"/>
      <c r="M51" s="810"/>
      <c r="N51" s="810"/>
      <c r="O51" s="212"/>
    </row>
    <row r="52" spans="1:241" ht="12.75" customHeight="1" x14ac:dyDescent="0.2">
      <c r="A52" s="363"/>
      <c r="B52" s="226" t="str">
        <f>'2-MPI'!B119</f>
        <v>FAPESP,  JUNHO DE 2016</v>
      </c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109"/>
      <c r="N52" s="20">
        <v>1</v>
      </c>
      <c r="O52" s="212"/>
    </row>
    <row r="54" spans="1:241" ht="18" x14ac:dyDescent="0.25">
      <c r="B54" s="404" t="str">
        <f>B6</f>
        <v>3- MATERIAL DE CONSUMO A SER ADQUIRIDO NO BRASIL</v>
      </c>
    </row>
    <row r="55" spans="1:241" ht="15.75" customHeight="1" x14ac:dyDescent="0.2">
      <c r="A55" s="363"/>
      <c r="B55" s="811" t="s">
        <v>1</v>
      </c>
      <c r="C55" s="805" t="s">
        <v>8</v>
      </c>
      <c r="D55" s="715"/>
      <c r="E55" s="715"/>
      <c r="F55" s="715"/>
      <c r="G55" s="715"/>
      <c r="H55" s="715"/>
      <c r="I55" s="715"/>
      <c r="J55" s="715"/>
      <c r="K55" s="715"/>
      <c r="L55" s="715"/>
      <c r="M55" s="812" t="s">
        <v>144</v>
      </c>
      <c r="N55" s="814" t="s">
        <v>2</v>
      </c>
    </row>
    <row r="56" spans="1:241" s="20" customFormat="1" ht="15.75" customHeight="1" x14ac:dyDescent="0.2">
      <c r="A56" s="369"/>
      <c r="B56" s="811"/>
      <c r="C56" s="715"/>
      <c r="D56" s="715"/>
      <c r="E56" s="715"/>
      <c r="F56" s="715"/>
      <c r="G56" s="715"/>
      <c r="H56" s="715"/>
      <c r="I56" s="715"/>
      <c r="J56" s="715"/>
      <c r="K56" s="715"/>
      <c r="L56" s="715"/>
      <c r="M56" s="813"/>
      <c r="N56" s="714"/>
      <c r="O56" s="361"/>
    </row>
    <row r="57" spans="1:241" s="12" customFormat="1" ht="22.5" customHeight="1" x14ac:dyDescent="0.2">
      <c r="A57" s="388">
        <v>7</v>
      </c>
      <c r="B57" s="166"/>
      <c r="C57" s="806"/>
      <c r="D57" s="807"/>
      <c r="E57" s="807"/>
      <c r="F57" s="807"/>
      <c r="G57" s="807"/>
      <c r="H57" s="807"/>
      <c r="I57" s="807"/>
      <c r="J57" s="807"/>
      <c r="K57" s="807"/>
      <c r="L57" s="808"/>
      <c r="M57" s="134"/>
      <c r="N57" s="420"/>
      <c r="O57" s="421"/>
      <c r="IG57" s="649"/>
    </row>
    <row r="58" spans="1:241" s="12" customFormat="1" ht="22.5" customHeight="1" x14ac:dyDescent="0.2">
      <c r="A58" s="388"/>
      <c r="B58" s="95"/>
      <c r="C58" s="806"/>
      <c r="D58" s="807"/>
      <c r="E58" s="807"/>
      <c r="F58" s="807"/>
      <c r="G58" s="807"/>
      <c r="H58" s="807"/>
      <c r="I58" s="807"/>
      <c r="J58" s="807"/>
      <c r="K58" s="807"/>
      <c r="L58" s="808"/>
      <c r="M58" s="134"/>
      <c r="N58" s="420"/>
      <c r="O58" s="421"/>
      <c r="IG58" s="649"/>
    </row>
    <row r="59" spans="1:241" s="12" customFormat="1" ht="22.5" customHeight="1" x14ac:dyDescent="0.2">
      <c r="A59" s="388"/>
      <c r="B59" s="95"/>
      <c r="C59" s="806"/>
      <c r="D59" s="807"/>
      <c r="E59" s="807"/>
      <c r="F59" s="807"/>
      <c r="G59" s="807"/>
      <c r="H59" s="807"/>
      <c r="I59" s="807"/>
      <c r="J59" s="807"/>
      <c r="K59" s="807"/>
      <c r="L59" s="808"/>
      <c r="M59" s="134"/>
      <c r="N59" s="420"/>
      <c r="O59" s="421"/>
      <c r="IG59" s="649"/>
    </row>
    <row r="60" spans="1:241" s="12" customFormat="1" ht="22.5" customHeight="1" x14ac:dyDescent="0.2">
      <c r="A60" s="388"/>
      <c r="B60" s="95"/>
      <c r="C60" s="806"/>
      <c r="D60" s="807"/>
      <c r="E60" s="807"/>
      <c r="F60" s="807"/>
      <c r="G60" s="807"/>
      <c r="H60" s="807"/>
      <c r="I60" s="807"/>
      <c r="J60" s="807"/>
      <c r="K60" s="807"/>
      <c r="L60" s="808"/>
      <c r="M60" s="134"/>
      <c r="N60" s="420"/>
      <c r="O60" s="421"/>
      <c r="IG60" s="649"/>
    </row>
    <row r="61" spans="1:241" s="12" customFormat="1" ht="22.5" customHeight="1" x14ac:dyDescent="0.2">
      <c r="A61" s="388"/>
      <c r="B61" s="95"/>
      <c r="C61" s="806"/>
      <c r="D61" s="807"/>
      <c r="E61" s="807"/>
      <c r="F61" s="807"/>
      <c r="G61" s="807"/>
      <c r="H61" s="807"/>
      <c r="I61" s="807"/>
      <c r="J61" s="807"/>
      <c r="K61" s="807"/>
      <c r="L61" s="808"/>
      <c r="M61" s="134"/>
      <c r="N61" s="420"/>
      <c r="O61" s="421"/>
      <c r="IG61" s="649"/>
    </row>
    <row r="62" spans="1:241" s="12" customFormat="1" ht="22.5" customHeight="1" x14ac:dyDescent="0.2">
      <c r="A62" s="388"/>
      <c r="B62" s="95"/>
      <c r="C62" s="806"/>
      <c r="D62" s="807"/>
      <c r="E62" s="807"/>
      <c r="F62" s="807"/>
      <c r="G62" s="807"/>
      <c r="H62" s="807"/>
      <c r="I62" s="807"/>
      <c r="J62" s="807"/>
      <c r="K62" s="807"/>
      <c r="L62" s="808"/>
      <c r="M62" s="134"/>
      <c r="N62" s="420"/>
      <c r="O62" s="421"/>
      <c r="IG62" s="649"/>
    </row>
    <row r="63" spans="1:241" s="12" customFormat="1" ht="22.5" customHeight="1" x14ac:dyDescent="0.2">
      <c r="A63" s="388"/>
      <c r="B63" s="95"/>
      <c r="C63" s="806"/>
      <c r="D63" s="807"/>
      <c r="E63" s="807"/>
      <c r="F63" s="807"/>
      <c r="G63" s="807"/>
      <c r="H63" s="807"/>
      <c r="I63" s="807"/>
      <c r="J63" s="807"/>
      <c r="K63" s="807"/>
      <c r="L63" s="808"/>
      <c r="M63" s="134"/>
      <c r="N63" s="420"/>
      <c r="O63" s="421"/>
      <c r="IG63" s="649"/>
    </row>
    <row r="64" spans="1:241" s="12" customFormat="1" ht="22.5" customHeight="1" x14ac:dyDescent="0.2">
      <c r="A64" s="388"/>
      <c r="B64" s="95"/>
      <c r="C64" s="806"/>
      <c r="D64" s="807"/>
      <c r="E64" s="807"/>
      <c r="F64" s="807"/>
      <c r="G64" s="807"/>
      <c r="H64" s="807"/>
      <c r="I64" s="807"/>
      <c r="J64" s="807"/>
      <c r="K64" s="807"/>
      <c r="L64" s="808"/>
      <c r="M64" s="134"/>
      <c r="N64" s="420"/>
      <c r="O64" s="421"/>
      <c r="IG64" s="649"/>
    </row>
    <row r="65" spans="1:241" s="12" customFormat="1" ht="22.5" customHeight="1" x14ac:dyDescent="0.2">
      <c r="A65" s="388"/>
      <c r="B65" s="95"/>
      <c r="C65" s="806"/>
      <c r="D65" s="807"/>
      <c r="E65" s="807"/>
      <c r="F65" s="807"/>
      <c r="G65" s="807"/>
      <c r="H65" s="807"/>
      <c r="I65" s="807"/>
      <c r="J65" s="807"/>
      <c r="K65" s="807"/>
      <c r="L65" s="808"/>
      <c r="M65" s="134"/>
      <c r="N65" s="420"/>
      <c r="O65" s="421"/>
      <c r="IG65" s="649"/>
    </row>
    <row r="66" spans="1:241" s="12" customFormat="1" ht="22.5" customHeight="1" x14ac:dyDescent="0.2">
      <c r="A66" s="388"/>
      <c r="B66" s="95"/>
      <c r="C66" s="806"/>
      <c r="D66" s="807"/>
      <c r="E66" s="807"/>
      <c r="F66" s="807"/>
      <c r="G66" s="807"/>
      <c r="H66" s="807"/>
      <c r="I66" s="807"/>
      <c r="J66" s="807"/>
      <c r="K66" s="807"/>
      <c r="L66" s="808"/>
      <c r="M66" s="134"/>
      <c r="N66" s="420"/>
      <c r="O66" s="421"/>
      <c r="IG66" s="649"/>
    </row>
    <row r="67" spans="1:241" s="12" customFormat="1" ht="22.5" customHeight="1" x14ac:dyDescent="0.2">
      <c r="A67" s="388"/>
      <c r="B67" s="95"/>
      <c r="C67" s="806"/>
      <c r="D67" s="807"/>
      <c r="E67" s="807"/>
      <c r="F67" s="807"/>
      <c r="G67" s="807"/>
      <c r="H67" s="807"/>
      <c r="I67" s="807"/>
      <c r="J67" s="807"/>
      <c r="K67" s="807"/>
      <c r="L67" s="808"/>
      <c r="M67" s="134"/>
      <c r="N67" s="420"/>
      <c r="O67" s="421"/>
      <c r="IG67" s="649"/>
    </row>
    <row r="68" spans="1:241" s="12" customFormat="1" ht="22.5" customHeight="1" x14ac:dyDescent="0.2">
      <c r="A68" s="388"/>
      <c r="B68" s="95"/>
      <c r="C68" s="806"/>
      <c r="D68" s="807"/>
      <c r="E68" s="807"/>
      <c r="F68" s="807"/>
      <c r="G68" s="807"/>
      <c r="H68" s="807"/>
      <c r="I68" s="807"/>
      <c r="J68" s="807"/>
      <c r="K68" s="807"/>
      <c r="L68" s="808"/>
      <c r="M68" s="134"/>
      <c r="N68" s="420"/>
      <c r="O68" s="421"/>
      <c r="IG68" s="649"/>
    </row>
    <row r="69" spans="1:241" s="12" customFormat="1" ht="22.5" customHeight="1" x14ac:dyDescent="0.2">
      <c r="A69" s="388"/>
      <c r="B69" s="95"/>
      <c r="C69" s="806"/>
      <c r="D69" s="807"/>
      <c r="E69" s="807"/>
      <c r="F69" s="807"/>
      <c r="G69" s="807"/>
      <c r="H69" s="807"/>
      <c r="I69" s="807"/>
      <c r="J69" s="807"/>
      <c r="K69" s="807"/>
      <c r="L69" s="808"/>
      <c r="M69" s="134"/>
      <c r="N69" s="420"/>
      <c r="O69" s="421"/>
      <c r="IG69" s="649"/>
    </row>
    <row r="70" spans="1:241" s="12" customFormat="1" ht="22.5" customHeight="1" x14ac:dyDescent="0.2">
      <c r="A70" s="388"/>
      <c r="B70" s="95"/>
      <c r="C70" s="806"/>
      <c r="D70" s="807"/>
      <c r="E70" s="807"/>
      <c r="F70" s="807"/>
      <c r="G70" s="807"/>
      <c r="H70" s="807"/>
      <c r="I70" s="807"/>
      <c r="J70" s="807"/>
      <c r="K70" s="807"/>
      <c r="L70" s="808"/>
      <c r="M70" s="134"/>
      <c r="N70" s="420"/>
      <c r="O70" s="421"/>
      <c r="IG70" s="649"/>
    </row>
    <row r="71" spans="1:241" s="12" customFormat="1" ht="22.5" customHeight="1" x14ac:dyDescent="0.2">
      <c r="A71" s="388"/>
      <c r="B71" s="95"/>
      <c r="C71" s="806"/>
      <c r="D71" s="807"/>
      <c r="E71" s="807"/>
      <c r="F71" s="807"/>
      <c r="G71" s="807"/>
      <c r="H71" s="807"/>
      <c r="I71" s="807"/>
      <c r="J71" s="807"/>
      <c r="K71" s="807"/>
      <c r="L71" s="808"/>
      <c r="M71" s="134"/>
      <c r="N71" s="420"/>
      <c r="O71" s="421"/>
    </row>
    <row r="72" spans="1:241" s="12" customFormat="1" ht="22.5" customHeight="1" x14ac:dyDescent="0.2">
      <c r="A72" s="388"/>
      <c r="B72" s="95"/>
      <c r="C72" s="806"/>
      <c r="D72" s="807"/>
      <c r="E72" s="807"/>
      <c r="F72" s="807"/>
      <c r="G72" s="807"/>
      <c r="H72" s="807"/>
      <c r="I72" s="807"/>
      <c r="J72" s="807"/>
      <c r="K72" s="807"/>
      <c r="L72" s="808"/>
      <c r="M72" s="134"/>
      <c r="N72" s="420"/>
      <c r="O72" s="421"/>
    </row>
    <row r="73" spans="1:241" s="12" customFormat="1" ht="22.5" customHeight="1" x14ac:dyDescent="0.2">
      <c r="A73" s="388"/>
      <c r="B73" s="95"/>
      <c r="C73" s="806"/>
      <c r="D73" s="807"/>
      <c r="E73" s="807"/>
      <c r="F73" s="807"/>
      <c r="G73" s="807"/>
      <c r="H73" s="807"/>
      <c r="I73" s="807"/>
      <c r="J73" s="807"/>
      <c r="K73" s="807"/>
      <c r="L73" s="808"/>
      <c r="M73" s="134"/>
      <c r="N73" s="420"/>
      <c r="O73" s="421"/>
    </row>
    <row r="74" spans="1:241" s="12" customFormat="1" ht="22.5" customHeight="1" x14ac:dyDescent="0.2">
      <c r="A74" s="388"/>
      <c r="B74" s="95"/>
      <c r="C74" s="806"/>
      <c r="D74" s="807"/>
      <c r="E74" s="807"/>
      <c r="F74" s="807"/>
      <c r="G74" s="807"/>
      <c r="H74" s="807"/>
      <c r="I74" s="807"/>
      <c r="J74" s="807"/>
      <c r="K74" s="807"/>
      <c r="L74" s="808"/>
      <c r="M74" s="134"/>
      <c r="N74" s="420"/>
      <c r="O74" s="421"/>
    </row>
    <row r="75" spans="1:241" s="12" customFormat="1" ht="22.5" customHeight="1" x14ac:dyDescent="0.2">
      <c r="A75" s="388"/>
      <c r="B75" s="95"/>
      <c r="C75" s="806"/>
      <c r="D75" s="807"/>
      <c r="E75" s="807"/>
      <c r="F75" s="807"/>
      <c r="G75" s="807"/>
      <c r="H75" s="807"/>
      <c r="I75" s="807"/>
      <c r="J75" s="807"/>
      <c r="K75" s="807"/>
      <c r="L75" s="808"/>
      <c r="M75" s="134"/>
      <c r="N75" s="420"/>
      <c r="O75" s="421"/>
    </row>
    <row r="76" spans="1:241" s="12" customFormat="1" ht="22.5" customHeight="1" x14ac:dyDescent="0.2">
      <c r="A76" s="388"/>
      <c r="B76" s="95"/>
      <c r="C76" s="806"/>
      <c r="D76" s="807"/>
      <c r="E76" s="807"/>
      <c r="F76" s="807"/>
      <c r="G76" s="807"/>
      <c r="H76" s="807"/>
      <c r="I76" s="807"/>
      <c r="J76" s="807"/>
      <c r="K76" s="807"/>
      <c r="L76" s="808"/>
      <c r="M76" s="134"/>
      <c r="N76" s="420"/>
      <c r="O76" s="421"/>
    </row>
    <row r="77" spans="1:241" s="12" customFormat="1" ht="22.5" customHeight="1" x14ac:dyDescent="0.2">
      <c r="A77" s="388"/>
      <c r="B77" s="95"/>
      <c r="C77" s="806"/>
      <c r="D77" s="807"/>
      <c r="E77" s="807"/>
      <c r="F77" s="807"/>
      <c r="G77" s="807"/>
      <c r="H77" s="807"/>
      <c r="I77" s="807"/>
      <c r="J77" s="807"/>
      <c r="K77" s="807"/>
      <c r="L77" s="808"/>
      <c r="M77" s="134"/>
      <c r="N77" s="420"/>
      <c r="O77" s="421"/>
    </row>
    <row r="78" spans="1:241" s="12" customFormat="1" ht="22.5" customHeight="1" x14ac:dyDescent="0.2">
      <c r="A78" s="388"/>
      <c r="B78" s="95"/>
      <c r="C78" s="806"/>
      <c r="D78" s="807"/>
      <c r="E78" s="807"/>
      <c r="F78" s="807"/>
      <c r="G78" s="807"/>
      <c r="H78" s="807"/>
      <c r="I78" s="807"/>
      <c r="J78" s="807"/>
      <c r="K78" s="807"/>
      <c r="L78" s="808"/>
      <c r="M78" s="134"/>
      <c r="N78" s="420"/>
      <c r="O78" s="421"/>
    </row>
    <row r="79" spans="1:241" s="12" customFormat="1" ht="22.5" customHeight="1" x14ac:dyDescent="0.2">
      <c r="A79" s="388"/>
      <c r="B79" s="95"/>
      <c r="C79" s="806"/>
      <c r="D79" s="807"/>
      <c r="E79" s="807"/>
      <c r="F79" s="807"/>
      <c r="G79" s="807"/>
      <c r="H79" s="807"/>
      <c r="I79" s="807"/>
      <c r="J79" s="807"/>
      <c r="K79" s="807"/>
      <c r="L79" s="808"/>
      <c r="M79" s="134"/>
      <c r="N79" s="420"/>
      <c r="O79" s="421"/>
    </row>
    <row r="80" spans="1:241" s="12" customFormat="1" ht="22.5" customHeight="1" x14ac:dyDescent="0.2">
      <c r="A80" s="388"/>
      <c r="B80" s="95"/>
      <c r="C80" s="806"/>
      <c r="D80" s="807"/>
      <c r="E80" s="807"/>
      <c r="F80" s="807"/>
      <c r="G80" s="807"/>
      <c r="H80" s="807"/>
      <c r="I80" s="807"/>
      <c r="J80" s="807"/>
      <c r="K80" s="807"/>
      <c r="L80" s="808"/>
      <c r="M80" s="134"/>
      <c r="N80" s="420"/>
      <c r="O80" s="421"/>
    </row>
    <row r="81" spans="1:241" s="12" customFormat="1" ht="22.5" customHeight="1" x14ac:dyDescent="0.2">
      <c r="A81" s="388"/>
      <c r="B81" s="95"/>
      <c r="C81" s="806"/>
      <c r="D81" s="807"/>
      <c r="E81" s="807"/>
      <c r="F81" s="807"/>
      <c r="G81" s="807"/>
      <c r="H81" s="807"/>
      <c r="I81" s="807"/>
      <c r="J81" s="807"/>
      <c r="K81" s="807"/>
      <c r="L81" s="808"/>
      <c r="M81" s="134"/>
      <c r="N81" s="420"/>
      <c r="O81" s="421"/>
    </row>
    <row r="82" spans="1:241" s="12" customFormat="1" ht="22.5" customHeight="1" x14ac:dyDescent="0.2">
      <c r="A82" s="388"/>
      <c r="B82" s="95"/>
      <c r="C82" s="806"/>
      <c r="D82" s="807"/>
      <c r="E82" s="807"/>
      <c r="F82" s="807"/>
      <c r="G82" s="807"/>
      <c r="H82" s="807"/>
      <c r="I82" s="807"/>
      <c r="J82" s="807"/>
      <c r="K82" s="807"/>
      <c r="L82" s="808"/>
      <c r="M82" s="134"/>
      <c r="N82" s="420"/>
      <c r="O82" s="421"/>
    </row>
    <row r="83" spans="1:241" s="12" customFormat="1" ht="22.5" customHeight="1" x14ac:dyDescent="0.2">
      <c r="A83" s="388"/>
      <c r="B83" s="95"/>
      <c r="C83" s="806"/>
      <c r="D83" s="807"/>
      <c r="E83" s="807"/>
      <c r="F83" s="807"/>
      <c r="G83" s="807"/>
      <c r="H83" s="807"/>
      <c r="I83" s="807"/>
      <c r="J83" s="807"/>
      <c r="K83" s="807"/>
      <c r="L83" s="808"/>
      <c r="M83" s="134"/>
      <c r="N83" s="420"/>
      <c r="O83" s="421"/>
    </row>
    <row r="84" spans="1:241" s="12" customFormat="1" ht="22.5" customHeight="1" x14ac:dyDescent="0.2">
      <c r="A84" s="388"/>
      <c r="B84" s="166"/>
      <c r="C84" s="806"/>
      <c r="D84" s="807"/>
      <c r="E84" s="807"/>
      <c r="F84" s="807"/>
      <c r="G84" s="807"/>
      <c r="H84" s="807"/>
      <c r="I84" s="807"/>
      <c r="J84" s="807"/>
      <c r="K84" s="807"/>
      <c r="L84" s="808"/>
      <c r="M84" s="134"/>
      <c r="N84" s="420"/>
      <c r="O84" s="421"/>
      <c r="IG84" s="649"/>
    </row>
    <row r="85" spans="1:241" s="12" customFormat="1" ht="22.5" customHeight="1" x14ac:dyDescent="0.2">
      <c r="A85" s="388"/>
      <c r="B85" s="95"/>
      <c r="C85" s="806"/>
      <c r="D85" s="807"/>
      <c r="E85" s="807"/>
      <c r="F85" s="807"/>
      <c r="G85" s="807"/>
      <c r="H85" s="807"/>
      <c r="I85" s="807"/>
      <c r="J85" s="807"/>
      <c r="K85" s="807"/>
      <c r="L85" s="808"/>
      <c r="M85" s="134"/>
      <c r="N85" s="420"/>
      <c r="O85" s="421"/>
      <c r="IG85" s="649"/>
    </row>
    <row r="86" spans="1:241" s="12" customFormat="1" ht="22.5" customHeight="1" x14ac:dyDescent="0.2">
      <c r="A86" s="388"/>
      <c r="B86" s="95"/>
      <c r="C86" s="806"/>
      <c r="D86" s="807"/>
      <c r="E86" s="807"/>
      <c r="F86" s="807"/>
      <c r="G86" s="807"/>
      <c r="H86" s="807"/>
      <c r="I86" s="807"/>
      <c r="J86" s="807"/>
      <c r="K86" s="807"/>
      <c r="L86" s="808"/>
      <c r="M86" s="134"/>
      <c r="N86" s="420"/>
      <c r="O86" s="421"/>
      <c r="IG86" s="649"/>
    </row>
    <row r="87" spans="1:241" s="12" customFormat="1" ht="22.5" customHeight="1" x14ac:dyDescent="0.2">
      <c r="A87" s="388"/>
      <c r="B87" s="95"/>
      <c r="C87" s="806"/>
      <c r="D87" s="807"/>
      <c r="E87" s="807"/>
      <c r="F87" s="807"/>
      <c r="G87" s="807"/>
      <c r="H87" s="807"/>
      <c r="I87" s="807"/>
      <c r="J87" s="807"/>
      <c r="K87" s="807"/>
      <c r="L87" s="808"/>
      <c r="M87" s="134"/>
      <c r="N87" s="420"/>
      <c r="O87" s="421"/>
    </row>
    <row r="88" spans="1:241" s="12" customFormat="1" ht="22.5" customHeight="1" x14ac:dyDescent="0.2">
      <c r="A88" s="388"/>
      <c r="B88" s="95"/>
      <c r="C88" s="806"/>
      <c r="D88" s="807"/>
      <c r="E88" s="807"/>
      <c r="F88" s="807"/>
      <c r="G88" s="807"/>
      <c r="H88" s="807"/>
      <c r="I88" s="807"/>
      <c r="J88" s="807"/>
      <c r="K88" s="807"/>
      <c r="L88" s="808"/>
      <c r="M88" s="134"/>
      <c r="N88" s="420"/>
      <c r="O88" s="421"/>
    </row>
    <row r="89" spans="1:241" s="12" customFormat="1" ht="22.5" customHeight="1" x14ac:dyDescent="0.2">
      <c r="A89" s="388"/>
      <c r="B89" s="95"/>
      <c r="C89" s="806"/>
      <c r="D89" s="807"/>
      <c r="E89" s="807"/>
      <c r="F89" s="807"/>
      <c r="G89" s="807"/>
      <c r="H89" s="807"/>
      <c r="I89" s="807"/>
      <c r="J89" s="807"/>
      <c r="K89" s="807"/>
      <c r="L89" s="808"/>
      <c r="M89" s="134"/>
      <c r="N89" s="420"/>
      <c r="O89" s="421"/>
    </row>
    <row r="90" spans="1:241" s="12" customFormat="1" ht="22.5" customHeight="1" x14ac:dyDescent="0.2">
      <c r="A90" s="388"/>
      <c r="B90" s="95"/>
      <c r="C90" s="806"/>
      <c r="D90" s="807"/>
      <c r="E90" s="807"/>
      <c r="F90" s="807"/>
      <c r="G90" s="807"/>
      <c r="H90" s="807"/>
      <c r="I90" s="807"/>
      <c r="J90" s="807"/>
      <c r="K90" s="807"/>
      <c r="L90" s="808"/>
      <c r="M90" s="134"/>
      <c r="N90" s="420"/>
      <c r="O90" s="421"/>
    </row>
    <row r="91" spans="1:241" s="12" customFormat="1" ht="22.5" customHeight="1" x14ac:dyDescent="0.2">
      <c r="A91" s="388"/>
      <c r="B91" s="95"/>
      <c r="C91" s="806"/>
      <c r="D91" s="807"/>
      <c r="E91" s="807"/>
      <c r="F91" s="807"/>
      <c r="G91" s="807"/>
      <c r="H91" s="807"/>
      <c r="I91" s="807"/>
      <c r="J91" s="807"/>
      <c r="K91" s="807"/>
      <c r="L91" s="808"/>
      <c r="M91" s="134"/>
      <c r="N91" s="420"/>
      <c r="O91" s="421"/>
    </row>
    <row r="92" spans="1:241" s="12" customFormat="1" ht="22.5" customHeight="1" x14ac:dyDescent="0.2">
      <c r="A92" s="388"/>
      <c r="B92" s="95"/>
      <c r="C92" s="806"/>
      <c r="D92" s="807"/>
      <c r="E92" s="807"/>
      <c r="F92" s="807"/>
      <c r="G92" s="807"/>
      <c r="H92" s="807"/>
      <c r="I92" s="807"/>
      <c r="J92" s="807"/>
      <c r="K92" s="807"/>
      <c r="L92" s="808"/>
      <c r="M92" s="134"/>
      <c r="N92" s="420"/>
      <c r="O92" s="421"/>
    </row>
    <row r="93" spans="1:241" s="12" customFormat="1" ht="22.5" customHeight="1" x14ac:dyDescent="0.2">
      <c r="A93" s="388"/>
      <c r="B93" s="95"/>
      <c r="C93" s="806"/>
      <c r="D93" s="807"/>
      <c r="E93" s="807"/>
      <c r="F93" s="807"/>
      <c r="G93" s="807"/>
      <c r="H93" s="807"/>
      <c r="I93" s="807"/>
      <c r="J93" s="807"/>
      <c r="K93" s="807"/>
      <c r="L93" s="808"/>
      <c r="M93" s="134"/>
      <c r="N93" s="420"/>
      <c r="O93" s="421"/>
    </row>
    <row r="94" spans="1:241" s="12" customFormat="1" ht="22.5" customHeight="1" x14ac:dyDescent="0.2">
      <c r="A94" s="388"/>
      <c r="B94" s="95"/>
      <c r="C94" s="806"/>
      <c r="D94" s="807"/>
      <c r="E94" s="807"/>
      <c r="F94" s="807"/>
      <c r="G94" s="807"/>
      <c r="H94" s="807"/>
      <c r="I94" s="807"/>
      <c r="J94" s="807"/>
      <c r="K94" s="807"/>
      <c r="L94" s="808"/>
      <c r="M94" s="134"/>
      <c r="N94" s="420"/>
      <c r="O94" s="421"/>
    </row>
    <row r="95" spans="1:241" s="12" customFormat="1" ht="22.5" customHeight="1" x14ac:dyDescent="0.2">
      <c r="A95" s="388"/>
      <c r="B95" s="95"/>
      <c r="C95" s="806"/>
      <c r="D95" s="807"/>
      <c r="E95" s="807"/>
      <c r="F95" s="807"/>
      <c r="G95" s="807"/>
      <c r="H95" s="807"/>
      <c r="I95" s="807"/>
      <c r="J95" s="807"/>
      <c r="K95" s="807"/>
      <c r="L95" s="808"/>
      <c r="M95" s="134"/>
      <c r="N95" s="420"/>
      <c r="O95" s="421"/>
    </row>
    <row r="96" spans="1:241" s="12" customFormat="1" ht="22.5" customHeight="1" x14ac:dyDescent="0.2">
      <c r="A96" s="388"/>
      <c r="B96" s="95"/>
      <c r="C96" s="806"/>
      <c r="D96" s="807"/>
      <c r="E96" s="807"/>
      <c r="F96" s="807"/>
      <c r="G96" s="807"/>
      <c r="H96" s="807"/>
      <c r="I96" s="807"/>
      <c r="J96" s="807"/>
      <c r="K96" s="807"/>
      <c r="L96" s="808"/>
      <c r="M96" s="134"/>
      <c r="N96" s="420"/>
      <c r="O96" s="421"/>
    </row>
    <row r="97" spans="1:15" s="12" customFormat="1" ht="22.5" customHeight="1" x14ac:dyDescent="0.2">
      <c r="A97" s="388"/>
      <c r="B97" s="95"/>
      <c r="C97" s="806"/>
      <c r="D97" s="807"/>
      <c r="E97" s="807"/>
      <c r="F97" s="807"/>
      <c r="G97" s="807"/>
      <c r="H97" s="807"/>
      <c r="I97" s="807"/>
      <c r="J97" s="807"/>
      <c r="K97" s="807"/>
      <c r="L97" s="808"/>
      <c r="M97" s="134"/>
      <c r="N97" s="420"/>
      <c r="O97" s="421"/>
    </row>
    <row r="98" spans="1:15" s="66" customFormat="1" ht="6" customHeight="1" x14ac:dyDescent="0.2">
      <c r="A98" s="212"/>
      <c r="B98" s="97"/>
      <c r="C98" s="97"/>
      <c r="D98" s="97"/>
      <c r="E98" s="90"/>
      <c r="F98" s="90"/>
      <c r="G98" s="90"/>
      <c r="H98" s="90"/>
      <c r="I98" s="90"/>
      <c r="J98" s="97"/>
      <c r="K98" s="97"/>
      <c r="L98" s="98"/>
      <c r="M98" s="23"/>
      <c r="N98" s="57"/>
      <c r="O98" s="363"/>
    </row>
    <row r="99" spans="1:15" s="20" customFormat="1" ht="23.25" customHeight="1" x14ac:dyDescent="0.2">
      <c r="A99" s="370"/>
      <c r="B99" s="810" t="s">
        <v>6</v>
      </c>
      <c r="C99" s="810"/>
      <c r="D99" s="810"/>
      <c r="E99" s="810"/>
      <c r="F99" s="810"/>
      <c r="G99" s="810"/>
      <c r="H99" s="810"/>
      <c r="I99" s="810"/>
      <c r="J99" s="810"/>
      <c r="K99" s="810"/>
      <c r="L99" s="810"/>
      <c r="M99" s="810"/>
      <c r="N99" s="810"/>
      <c r="O99" s="815"/>
    </row>
    <row r="100" spans="1:15" ht="12.75" customHeight="1" x14ac:dyDescent="0.2">
      <c r="A100" s="363"/>
      <c r="B100" s="226" t="str">
        <f>B52</f>
        <v>FAPESP,  JUNHO DE 2016</v>
      </c>
      <c r="C100" s="645"/>
      <c r="D100" s="645"/>
      <c r="E100" s="645"/>
      <c r="F100" s="645"/>
      <c r="G100" s="645"/>
      <c r="H100" s="645"/>
      <c r="I100" s="645"/>
      <c r="J100" s="645"/>
      <c r="K100" s="645"/>
      <c r="L100" s="645"/>
      <c r="M100" s="109"/>
      <c r="N100" s="20">
        <v>2</v>
      </c>
      <c r="O100" s="815"/>
    </row>
    <row r="101" spans="1:15" x14ac:dyDescent="0.2">
      <c r="O101" s="212"/>
    </row>
    <row r="102" spans="1:15" ht="18" x14ac:dyDescent="0.25">
      <c r="B102" s="404" t="str">
        <f>B54</f>
        <v>3- MATERIAL DE CONSUMO A SER ADQUIRIDO NO BRASIL</v>
      </c>
    </row>
    <row r="103" spans="1:15" x14ac:dyDescent="0.2">
      <c r="B103" s="811" t="s">
        <v>1</v>
      </c>
      <c r="C103" s="805" t="s">
        <v>8</v>
      </c>
      <c r="D103" s="715"/>
      <c r="E103" s="715"/>
      <c r="F103" s="715"/>
      <c r="G103" s="715"/>
      <c r="H103" s="715"/>
      <c r="I103" s="715"/>
      <c r="J103" s="715"/>
      <c r="K103" s="715"/>
      <c r="L103" s="715"/>
      <c r="M103" s="812" t="s">
        <v>144</v>
      </c>
      <c r="N103" s="814" t="s">
        <v>2</v>
      </c>
    </row>
    <row r="104" spans="1:15" x14ac:dyDescent="0.2">
      <c r="B104" s="811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813"/>
      <c r="N104" s="714"/>
    </row>
    <row r="105" spans="1:15" s="12" customFormat="1" ht="22.5" customHeight="1" x14ac:dyDescent="0.2">
      <c r="A105" s="379"/>
      <c r="B105" s="166"/>
      <c r="C105" s="806"/>
      <c r="D105" s="807"/>
      <c r="E105" s="807"/>
      <c r="F105" s="807"/>
      <c r="G105" s="807"/>
      <c r="H105" s="807"/>
      <c r="I105" s="807"/>
      <c r="J105" s="807"/>
      <c r="K105" s="807"/>
      <c r="L105" s="808"/>
      <c r="M105" s="134"/>
      <c r="N105" s="420"/>
      <c r="O105" s="379"/>
    </row>
    <row r="106" spans="1:15" s="12" customFormat="1" ht="22.5" customHeight="1" x14ac:dyDescent="0.2">
      <c r="A106" s="379"/>
      <c r="B106" s="95"/>
      <c r="C106" s="806"/>
      <c r="D106" s="807"/>
      <c r="E106" s="807"/>
      <c r="F106" s="807"/>
      <c r="G106" s="807"/>
      <c r="H106" s="807"/>
      <c r="I106" s="807"/>
      <c r="J106" s="807"/>
      <c r="K106" s="807"/>
      <c r="L106" s="808"/>
      <c r="M106" s="134"/>
      <c r="N106" s="420"/>
      <c r="O106" s="379"/>
    </row>
    <row r="107" spans="1:15" s="12" customFormat="1" ht="22.5" customHeight="1" x14ac:dyDescent="0.2">
      <c r="A107" s="379"/>
      <c r="B107" s="95"/>
      <c r="C107" s="806"/>
      <c r="D107" s="807"/>
      <c r="E107" s="807"/>
      <c r="F107" s="807"/>
      <c r="G107" s="807"/>
      <c r="H107" s="807"/>
      <c r="I107" s="807"/>
      <c r="J107" s="807"/>
      <c r="K107" s="807"/>
      <c r="L107" s="808"/>
      <c r="M107" s="134"/>
      <c r="N107" s="420"/>
      <c r="O107" s="379"/>
    </row>
    <row r="108" spans="1:15" s="12" customFormat="1" ht="22.5" customHeight="1" x14ac:dyDescent="0.2">
      <c r="A108" s="379"/>
      <c r="B108" s="95"/>
      <c r="C108" s="806"/>
      <c r="D108" s="807"/>
      <c r="E108" s="807"/>
      <c r="F108" s="807"/>
      <c r="G108" s="807"/>
      <c r="H108" s="807"/>
      <c r="I108" s="807"/>
      <c r="J108" s="807"/>
      <c r="K108" s="807"/>
      <c r="L108" s="808"/>
      <c r="M108" s="134"/>
      <c r="N108" s="420"/>
      <c r="O108" s="379"/>
    </row>
    <row r="109" spans="1:15" s="12" customFormat="1" ht="22.5" customHeight="1" x14ac:dyDescent="0.2">
      <c r="A109" s="379"/>
      <c r="B109" s="95"/>
      <c r="C109" s="806"/>
      <c r="D109" s="807"/>
      <c r="E109" s="807"/>
      <c r="F109" s="807"/>
      <c r="G109" s="807"/>
      <c r="H109" s="807"/>
      <c r="I109" s="807"/>
      <c r="J109" s="807"/>
      <c r="K109" s="807"/>
      <c r="L109" s="808"/>
      <c r="M109" s="134"/>
      <c r="N109" s="420"/>
      <c r="O109" s="379"/>
    </row>
    <row r="110" spans="1:15" s="12" customFormat="1" ht="22.5" customHeight="1" x14ac:dyDescent="0.2">
      <c r="A110" s="379"/>
      <c r="B110" s="95"/>
      <c r="C110" s="806"/>
      <c r="D110" s="807"/>
      <c r="E110" s="807"/>
      <c r="F110" s="807"/>
      <c r="G110" s="807"/>
      <c r="H110" s="807"/>
      <c r="I110" s="807"/>
      <c r="J110" s="807"/>
      <c r="K110" s="807"/>
      <c r="L110" s="808"/>
      <c r="M110" s="134"/>
      <c r="N110" s="420"/>
      <c r="O110" s="379"/>
    </row>
    <row r="111" spans="1:15" s="12" customFormat="1" ht="22.5" customHeight="1" x14ac:dyDescent="0.2">
      <c r="A111" s="379"/>
      <c r="B111" s="95"/>
      <c r="C111" s="806"/>
      <c r="D111" s="807"/>
      <c r="E111" s="807"/>
      <c r="F111" s="807"/>
      <c r="G111" s="807"/>
      <c r="H111" s="807"/>
      <c r="I111" s="807"/>
      <c r="J111" s="807"/>
      <c r="K111" s="807"/>
      <c r="L111" s="808"/>
      <c r="M111" s="134"/>
      <c r="N111" s="420"/>
      <c r="O111" s="379"/>
    </row>
    <row r="112" spans="1:15" s="12" customFormat="1" ht="22.5" customHeight="1" x14ac:dyDescent="0.2">
      <c r="A112" s="379"/>
      <c r="B112" s="95"/>
      <c r="C112" s="806"/>
      <c r="D112" s="807"/>
      <c r="E112" s="807"/>
      <c r="F112" s="807"/>
      <c r="G112" s="807"/>
      <c r="H112" s="807"/>
      <c r="I112" s="807"/>
      <c r="J112" s="807"/>
      <c r="K112" s="807"/>
      <c r="L112" s="808"/>
      <c r="M112" s="134"/>
      <c r="N112" s="420"/>
      <c r="O112" s="379"/>
    </row>
    <row r="113" spans="1:15" s="12" customFormat="1" ht="22.5" customHeight="1" x14ac:dyDescent="0.2">
      <c r="A113" s="379"/>
      <c r="B113" s="95"/>
      <c r="C113" s="806"/>
      <c r="D113" s="807"/>
      <c r="E113" s="807"/>
      <c r="F113" s="807"/>
      <c r="G113" s="807"/>
      <c r="H113" s="807"/>
      <c r="I113" s="807"/>
      <c r="J113" s="807"/>
      <c r="K113" s="807"/>
      <c r="L113" s="808"/>
      <c r="M113" s="134"/>
      <c r="N113" s="420"/>
      <c r="O113" s="379"/>
    </row>
    <row r="114" spans="1:15" s="12" customFormat="1" ht="22.5" customHeight="1" x14ac:dyDescent="0.2">
      <c r="A114" s="379"/>
      <c r="B114" s="95"/>
      <c r="C114" s="806"/>
      <c r="D114" s="807"/>
      <c r="E114" s="807"/>
      <c r="F114" s="807"/>
      <c r="G114" s="807"/>
      <c r="H114" s="807"/>
      <c r="I114" s="807"/>
      <c r="J114" s="807"/>
      <c r="K114" s="807"/>
      <c r="L114" s="808"/>
      <c r="M114" s="134"/>
      <c r="N114" s="420"/>
      <c r="O114" s="379"/>
    </row>
    <row r="115" spans="1:15" s="12" customFormat="1" ht="22.5" customHeight="1" x14ac:dyDescent="0.2">
      <c r="A115" s="379"/>
      <c r="B115" s="95"/>
      <c r="C115" s="806"/>
      <c r="D115" s="807"/>
      <c r="E115" s="807"/>
      <c r="F115" s="807"/>
      <c r="G115" s="807"/>
      <c r="H115" s="807"/>
      <c r="I115" s="807"/>
      <c r="J115" s="807"/>
      <c r="K115" s="807"/>
      <c r="L115" s="808"/>
      <c r="M115" s="134"/>
      <c r="N115" s="420"/>
      <c r="O115" s="379"/>
    </row>
    <row r="116" spans="1:15" s="12" customFormat="1" ht="22.5" customHeight="1" x14ac:dyDescent="0.2">
      <c r="A116" s="379"/>
      <c r="B116" s="95"/>
      <c r="C116" s="806"/>
      <c r="D116" s="807"/>
      <c r="E116" s="807"/>
      <c r="F116" s="807"/>
      <c r="G116" s="807"/>
      <c r="H116" s="807"/>
      <c r="I116" s="807"/>
      <c r="J116" s="807"/>
      <c r="K116" s="807"/>
      <c r="L116" s="808"/>
      <c r="M116" s="134"/>
      <c r="N116" s="420"/>
      <c r="O116" s="379"/>
    </row>
    <row r="117" spans="1:15" s="12" customFormat="1" ht="22.5" customHeight="1" x14ac:dyDescent="0.2">
      <c r="A117" s="379"/>
      <c r="B117" s="95"/>
      <c r="C117" s="806"/>
      <c r="D117" s="807"/>
      <c r="E117" s="807"/>
      <c r="F117" s="807"/>
      <c r="G117" s="807"/>
      <c r="H117" s="807"/>
      <c r="I117" s="807"/>
      <c r="J117" s="807"/>
      <c r="K117" s="807"/>
      <c r="L117" s="808"/>
      <c r="M117" s="134"/>
      <c r="N117" s="420"/>
      <c r="O117" s="379"/>
    </row>
    <row r="118" spans="1:15" s="12" customFormat="1" ht="22.5" customHeight="1" x14ac:dyDescent="0.2">
      <c r="A118" s="379"/>
      <c r="B118" s="95"/>
      <c r="C118" s="806"/>
      <c r="D118" s="807"/>
      <c r="E118" s="807"/>
      <c r="F118" s="807"/>
      <c r="G118" s="807"/>
      <c r="H118" s="807"/>
      <c r="I118" s="807"/>
      <c r="J118" s="807"/>
      <c r="K118" s="807"/>
      <c r="L118" s="808"/>
      <c r="M118" s="134"/>
      <c r="N118" s="420"/>
      <c r="O118" s="379"/>
    </row>
    <row r="119" spans="1:15" s="12" customFormat="1" ht="22.5" customHeight="1" x14ac:dyDescent="0.2">
      <c r="A119" s="379"/>
      <c r="B119" s="95"/>
      <c r="C119" s="806"/>
      <c r="D119" s="807"/>
      <c r="E119" s="807"/>
      <c r="F119" s="807"/>
      <c r="G119" s="807"/>
      <c r="H119" s="807"/>
      <c r="I119" s="807"/>
      <c r="J119" s="807"/>
      <c r="K119" s="807"/>
      <c r="L119" s="808"/>
      <c r="M119" s="134"/>
      <c r="N119" s="420"/>
      <c r="O119" s="379"/>
    </row>
    <row r="120" spans="1:15" s="12" customFormat="1" ht="22.5" customHeight="1" x14ac:dyDescent="0.2">
      <c r="A120" s="379"/>
      <c r="B120" s="95"/>
      <c r="C120" s="806"/>
      <c r="D120" s="807"/>
      <c r="E120" s="807"/>
      <c r="F120" s="807"/>
      <c r="G120" s="807"/>
      <c r="H120" s="807"/>
      <c r="I120" s="807"/>
      <c r="J120" s="807"/>
      <c r="K120" s="807"/>
      <c r="L120" s="808"/>
      <c r="M120" s="134"/>
      <c r="N120" s="420"/>
      <c r="O120" s="379"/>
    </row>
    <row r="121" spans="1:15" s="12" customFormat="1" ht="22.5" customHeight="1" x14ac:dyDescent="0.2">
      <c r="A121" s="379"/>
      <c r="B121" s="95"/>
      <c r="C121" s="806"/>
      <c r="D121" s="807"/>
      <c r="E121" s="807"/>
      <c r="F121" s="807"/>
      <c r="G121" s="807"/>
      <c r="H121" s="807"/>
      <c r="I121" s="807"/>
      <c r="J121" s="807"/>
      <c r="K121" s="807"/>
      <c r="L121" s="808"/>
      <c r="M121" s="134"/>
      <c r="N121" s="420"/>
      <c r="O121" s="379"/>
    </row>
    <row r="122" spans="1:15" s="12" customFormat="1" ht="22.5" customHeight="1" x14ac:dyDescent="0.2">
      <c r="A122" s="379"/>
      <c r="B122" s="95"/>
      <c r="C122" s="806"/>
      <c r="D122" s="807"/>
      <c r="E122" s="807"/>
      <c r="F122" s="807"/>
      <c r="G122" s="807"/>
      <c r="H122" s="807"/>
      <c r="I122" s="807"/>
      <c r="J122" s="807"/>
      <c r="K122" s="807"/>
      <c r="L122" s="808"/>
      <c r="M122" s="134"/>
      <c r="N122" s="420"/>
      <c r="O122" s="379"/>
    </row>
    <row r="123" spans="1:15" s="12" customFormat="1" ht="22.5" customHeight="1" x14ac:dyDescent="0.2">
      <c r="A123" s="379"/>
      <c r="B123" s="95"/>
      <c r="C123" s="806"/>
      <c r="D123" s="807"/>
      <c r="E123" s="807"/>
      <c r="F123" s="807"/>
      <c r="G123" s="807"/>
      <c r="H123" s="807"/>
      <c r="I123" s="807"/>
      <c r="J123" s="807"/>
      <c r="K123" s="807"/>
      <c r="L123" s="808"/>
      <c r="M123" s="134"/>
      <c r="N123" s="420"/>
      <c r="O123" s="379"/>
    </row>
    <row r="124" spans="1:15" s="12" customFormat="1" ht="22.5" customHeight="1" x14ac:dyDescent="0.2">
      <c r="A124" s="379"/>
      <c r="B124" s="95"/>
      <c r="C124" s="806"/>
      <c r="D124" s="807"/>
      <c r="E124" s="807"/>
      <c r="F124" s="807"/>
      <c r="G124" s="807"/>
      <c r="H124" s="807"/>
      <c r="I124" s="807"/>
      <c r="J124" s="807"/>
      <c r="K124" s="807"/>
      <c r="L124" s="808"/>
      <c r="M124" s="134"/>
      <c r="N124" s="420"/>
      <c r="O124" s="379"/>
    </row>
    <row r="125" spans="1:15" s="12" customFormat="1" ht="22.5" customHeight="1" x14ac:dyDescent="0.2">
      <c r="A125" s="379"/>
      <c r="B125" s="95"/>
      <c r="C125" s="806"/>
      <c r="D125" s="807"/>
      <c r="E125" s="807"/>
      <c r="F125" s="807"/>
      <c r="G125" s="807"/>
      <c r="H125" s="807"/>
      <c r="I125" s="807"/>
      <c r="J125" s="807"/>
      <c r="K125" s="807"/>
      <c r="L125" s="808"/>
      <c r="M125" s="134"/>
      <c r="N125" s="420"/>
      <c r="O125" s="379"/>
    </row>
    <row r="126" spans="1:15" s="12" customFormat="1" ht="22.5" customHeight="1" x14ac:dyDescent="0.2">
      <c r="A126" s="379"/>
      <c r="B126" s="95"/>
      <c r="C126" s="806"/>
      <c r="D126" s="807"/>
      <c r="E126" s="807"/>
      <c r="F126" s="807"/>
      <c r="G126" s="807"/>
      <c r="H126" s="807"/>
      <c r="I126" s="807"/>
      <c r="J126" s="807"/>
      <c r="K126" s="807"/>
      <c r="L126" s="808"/>
      <c r="M126" s="134"/>
      <c r="N126" s="420"/>
      <c r="O126" s="379"/>
    </row>
    <row r="127" spans="1:15" s="12" customFormat="1" ht="22.5" customHeight="1" x14ac:dyDescent="0.2">
      <c r="A127" s="379"/>
      <c r="B127" s="95"/>
      <c r="C127" s="806"/>
      <c r="D127" s="807"/>
      <c r="E127" s="807"/>
      <c r="F127" s="807"/>
      <c r="G127" s="807"/>
      <c r="H127" s="807"/>
      <c r="I127" s="807"/>
      <c r="J127" s="807"/>
      <c r="K127" s="807"/>
      <c r="L127" s="808"/>
      <c r="M127" s="134"/>
      <c r="N127" s="420"/>
      <c r="O127" s="379"/>
    </row>
    <row r="128" spans="1:15" s="12" customFormat="1" ht="22.5" customHeight="1" x14ac:dyDescent="0.2">
      <c r="A128" s="379"/>
      <c r="B128" s="95"/>
      <c r="C128" s="806"/>
      <c r="D128" s="807"/>
      <c r="E128" s="807"/>
      <c r="F128" s="807"/>
      <c r="G128" s="807"/>
      <c r="H128" s="807"/>
      <c r="I128" s="807"/>
      <c r="J128" s="807"/>
      <c r="K128" s="807"/>
      <c r="L128" s="808"/>
      <c r="M128" s="134"/>
      <c r="N128" s="420"/>
      <c r="O128" s="379"/>
    </row>
    <row r="129" spans="1:15" s="12" customFormat="1" ht="22.5" customHeight="1" x14ac:dyDescent="0.2">
      <c r="A129" s="379"/>
      <c r="B129" s="95"/>
      <c r="C129" s="806"/>
      <c r="D129" s="807"/>
      <c r="E129" s="807"/>
      <c r="F129" s="807"/>
      <c r="G129" s="807"/>
      <c r="H129" s="807"/>
      <c r="I129" s="807"/>
      <c r="J129" s="807"/>
      <c r="K129" s="807"/>
      <c r="L129" s="808"/>
      <c r="M129" s="134"/>
      <c r="N129" s="420"/>
      <c r="O129" s="379"/>
    </row>
    <row r="130" spans="1:15" s="12" customFormat="1" ht="22.5" customHeight="1" x14ac:dyDescent="0.2">
      <c r="A130" s="379"/>
      <c r="B130" s="95"/>
      <c r="C130" s="806"/>
      <c r="D130" s="807"/>
      <c r="E130" s="807"/>
      <c r="F130" s="807"/>
      <c r="G130" s="807"/>
      <c r="H130" s="807"/>
      <c r="I130" s="807"/>
      <c r="J130" s="807"/>
      <c r="K130" s="807"/>
      <c r="L130" s="808"/>
      <c r="M130" s="134"/>
      <c r="N130" s="420"/>
      <c r="O130" s="379"/>
    </row>
    <row r="131" spans="1:15" s="12" customFormat="1" ht="22.5" customHeight="1" x14ac:dyDescent="0.2">
      <c r="A131" s="379"/>
      <c r="B131" s="95"/>
      <c r="C131" s="806"/>
      <c r="D131" s="807"/>
      <c r="E131" s="807"/>
      <c r="F131" s="807"/>
      <c r="G131" s="807"/>
      <c r="H131" s="807"/>
      <c r="I131" s="807"/>
      <c r="J131" s="807"/>
      <c r="K131" s="807"/>
      <c r="L131" s="808"/>
      <c r="M131" s="134"/>
      <c r="N131" s="420"/>
      <c r="O131" s="379"/>
    </row>
    <row r="132" spans="1:15" s="12" customFormat="1" ht="22.5" customHeight="1" x14ac:dyDescent="0.2">
      <c r="A132" s="379"/>
      <c r="B132" s="166"/>
      <c r="C132" s="806"/>
      <c r="D132" s="807"/>
      <c r="E132" s="807"/>
      <c r="F132" s="807"/>
      <c r="G132" s="807"/>
      <c r="H132" s="807"/>
      <c r="I132" s="807"/>
      <c r="J132" s="807"/>
      <c r="K132" s="807"/>
      <c r="L132" s="808"/>
      <c r="M132" s="134"/>
      <c r="N132" s="420"/>
      <c r="O132" s="379"/>
    </row>
    <row r="133" spans="1:15" s="12" customFormat="1" ht="22.5" customHeight="1" x14ac:dyDescent="0.2">
      <c r="A133" s="379"/>
      <c r="B133" s="95"/>
      <c r="C133" s="806"/>
      <c r="D133" s="807"/>
      <c r="E133" s="807"/>
      <c r="F133" s="807"/>
      <c r="G133" s="807"/>
      <c r="H133" s="807"/>
      <c r="I133" s="807"/>
      <c r="J133" s="807"/>
      <c r="K133" s="807"/>
      <c r="L133" s="808"/>
      <c r="M133" s="134"/>
      <c r="N133" s="420"/>
      <c r="O133" s="379"/>
    </row>
    <row r="134" spans="1:15" s="12" customFormat="1" ht="22.5" customHeight="1" x14ac:dyDescent="0.2">
      <c r="A134" s="379"/>
      <c r="B134" s="95"/>
      <c r="C134" s="806"/>
      <c r="D134" s="807"/>
      <c r="E134" s="807"/>
      <c r="F134" s="807"/>
      <c r="G134" s="807"/>
      <c r="H134" s="807"/>
      <c r="I134" s="807"/>
      <c r="J134" s="807"/>
      <c r="K134" s="807"/>
      <c r="L134" s="808"/>
      <c r="M134" s="134"/>
      <c r="N134" s="420"/>
      <c r="O134" s="379"/>
    </row>
    <row r="135" spans="1:15" s="12" customFormat="1" ht="22.5" customHeight="1" x14ac:dyDescent="0.2">
      <c r="A135" s="379"/>
      <c r="B135" s="95"/>
      <c r="C135" s="806"/>
      <c r="D135" s="807"/>
      <c r="E135" s="807"/>
      <c r="F135" s="807"/>
      <c r="G135" s="807"/>
      <c r="H135" s="807"/>
      <c r="I135" s="807"/>
      <c r="J135" s="807"/>
      <c r="K135" s="807"/>
      <c r="L135" s="808"/>
      <c r="M135" s="134"/>
      <c r="N135" s="420"/>
      <c r="O135" s="379"/>
    </row>
    <row r="136" spans="1:15" s="12" customFormat="1" ht="22.5" customHeight="1" x14ac:dyDescent="0.2">
      <c r="A136" s="379"/>
      <c r="B136" s="95"/>
      <c r="C136" s="806"/>
      <c r="D136" s="807"/>
      <c r="E136" s="807"/>
      <c r="F136" s="807"/>
      <c r="G136" s="807"/>
      <c r="H136" s="807"/>
      <c r="I136" s="807"/>
      <c r="J136" s="807"/>
      <c r="K136" s="807"/>
      <c r="L136" s="808"/>
      <c r="M136" s="134"/>
      <c r="N136" s="420"/>
      <c r="O136" s="379"/>
    </row>
    <row r="137" spans="1:15" s="12" customFormat="1" ht="22.5" customHeight="1" x14ac:dyDescent="0.2">
      <c r="A137" s="379"/>
      <c r="B137" s="95"/>
      <c r="C137" s="806"/>
      <c r="D137" s="807"/>
      <c r="E137" s="807"/>
      <c r="F137" s="807"/>
      <c r="G137" s="807"/>
      <c r="H137" s="807"/>
      <c r="I137" s="807"/>
      <c r="J137" s="807"/>
      <c r="K137" s="807"/>
      <c r="L137" s="808"/>
      <c r="M137" s="134"/>
      <c r="N137" s="420"/>
      <c r="O137" s="379"/>
    </row>
    <row r="138" spans="1:15" s="12" customFormat="1" ht="22.5" customHeight="1" x14ac:dyDescent="0.2">
      <c r="A138" s="379"/>
      <c r="B138" s="95"/>
      <c r="C138" s="806"/>
      <c r="D138" s="807"/>
      <c r="E138" s="807"/>
      <c r="F138" s="807"/>
      <c r="G138" s="807"/>
      <c r="H138" s="807"/>
      <c r="I138" s="807"/>
      <c r="J138" s="807"/>
      <c r="K138" s="807"/>
      <c r="L138" s="808"/>
      <c r="M138" s="134"/>
      <c r="N138" s="420"/>
      <c r="O138" s="379"/>
    </row>
    <row r="139" spans="1:15" s="12" customFormat="1" ht="22.5" customHeight="1" x14ac:dyDescent="0.2">
      <c r="A139" s="379"/>
      <c r="B139" s="95"/>
      <c r="C139" s="806"/>
      <c r="D139" s="807"/>
      <c r="E139" s="807"/>
      <c r="F139" s="807"/>
      <c r="G139" s="807"/>
      <c r="H139" s="807"/>
      <c r="I139" s="807"/>
      <c r="J139" s="807"/>
      <c r="K139" s="807"/>
      <c r="L139" s="808"/>
      <c r="M139" s="134"/>
      <c r="N139" s="420"/>
      <c r="O139" s="379"/>
    </row>
    <row r="140" spans="1:15" s="12" customFormat="1" ht="22.5" customHeight="1" x14ac:dyDescent="0.2">
      <c r="A140" s="379"/>
      <c r="B140" s="95"/>
      <c r="C140" s="806"/>
      <c r="D140" s="807"/>
      <c r="E140" s="807"/>
      <c r="F140" s="807"/>
      <c r="G140" s="807"/>
      <c r="H140" s="807"/>
      <c r="I140" s="807"/>
      <c r="J140" s="807"/>
      <c r="K140" s="807"/>
      <c r="L140" s="808"/>
      <c r="M140" s="134"/>
      <c r="N140" s="420"/>
      <c r="O140" s="379"/>
    </row>
    <row r="141" spans="1:15" s="12" customFormat="1" ht="22.5" customHeight="1" x14ac:dyDescent="0.2">
      <c r="A141" s="379"/>
      <c r="B141" s="95"/>
      <c r="C141" s="806"/>
      <c r="D141" s="807"/>
      <c r="E141" s="807"/>
      <c r="F141" s="807"/>
      <c r="G141" s="807"/>
      <c r="H141" s="807"/>
      <c r="I141" s="807"/>
      <c r="J141" s="807"/>
      <c r="K141" s="807"/>
      <c r="L141" s="808"/>
      <c r="M141" s="134"/>
      <c r="N141" s="420"/>
      <c r="O141" s="379"/>
    </row>
    <row r="142" spans="1:15" s="12" customFormat="1" ht="22.5" customHeight="1" x14ac:dyDescent="0.2">
      <c r="A142" s="379"/>
      <c r="B142" s="95"/>
      <c r="C142" s="806"/>
      <c r="D142" s="807"/>
      <c r="E142" s="807"/>
      <c r="F142" s="807"/>
      <c r="G142" s="807"/>
      <c r="H142" s="807"/>
      <c r="I142" s="807"/>
      <c r="J142" s="807"/>
      <c r="K142" s="807"/>
      <c r="L142" s="808"/>
      <c r="M142" s="134"/>
      <c r="N142" s="420"/>
      <c r="O142" s="379"/>
    </row>
    <row r="143" spans="1:15" s="12" customFormat="1" ht="22.5" customHeight="1" x14ac:dyDescent="0.2">
      <c r="A143" s="379"/>
      <c r="B143" s="95"/>
      <c r="C143" s="806"/>
      <c r="D143" s="807"/>
      <c r="E143" s="807"/>
      <c r="F143" s="807"/>
      <c r="G143" s="807"/>
      <c r="H143" s="807"/>
      <c r="I143" s="807"/>
      <c r="J143" s="807"/>
      <c r="K143" s="807"/>
      <c r="L143" s="808"/>
      <c r="M143" s="134"/>
      <c r="N143" s="420"/>
      <c r="O143" s="379"/>
    </row>
    <row r="144" spans="1:15" s="12" customFormat="1" ht="22.5" customHeight="1" x14ac:dyDescent="0.2">
      <c r="A144" s="379"/>
      <c r="B144" s="95"/>
      <c r="C144" s="806"/>
      <c r="D144" s="807"/>
      <c r="E144" s="807"/>
      <c r="F144" s="807"/>
      <c r="G144" s="807"/>
      <c r="H144" s="807"/>
      <c r="I144" s="807"/>
      <c r="J144" s="807"/>
      <c r="K144" s="807"/>
      <c r="L144" s="808"/>
      <c r="M144" s="134"/>
      <c r="N144" s="420"/>
      <c r="O144" s="379"/>
    </row>
    <row r="145" spans="1:15" s="12" customFormat="1" ht="22.5" customHeight="1" x14ac:dyDescent="0.2">
      <c r="A145" s="379"/>
      <c r="B145" s="95"/>
      <c r="C145" s="806"/>
      <c r="D145" s="807"/>
      <c r="E145" s="807"/>
      <c r="F145" s="807"/>
      <c r="G145" s="807"/>
      <c r="H145" s="807"/>
      <c r="I145" s="807"/>
      <c r="J145" s="807"/>
      <c r="K145" s="807"/>
      <c r="L145" s="808"/>
      <c r="M145" s="134"/>
      <c r="N145" s="420"/>
      <c r="O145" s="379"/>
    </row>
    <row r="146" spans="1:15" ht="4.5" customHeight="1" x14ac:dyDescent="0.2">
      <c r="B146" s="97"/>
      <c r="C146" s="97"/>
      <c r="D146" s="97"/>
      <c r="E146" s="90"/>
      <c r="F146" s="90"/>
      <c r="G146" s="90"/>
      <c r="H146" s="90"/>
      <c r="I146" s="90"/>
      <c r="J146" s="97"/>
      <c r="K146" s="97"/>
      <c r="L146" s="98"/>
      <c r="M146" s="23"/>
    </row>
    <row r="147" spans="1:15" ht="19.5" customHeight="1" x14ac:dyDescent="0.2">
      <c r="B147" s="810" t="s">
        <v>6</v>
      </c>
      <c r="C147" s="810"/>
      <c r="D147" s="810"/>
      <c r="E147" s="810"/>
      <c r="F147" s="810"/>
      <c r="G147" s="810"/>
      <c r="H147" s="810"/>
      <c r="I147" s="810"/>
      <c r="J147" s="810"/>
      <c r="K147" s="810"/>
      <c r="L147" s="810"/>
      <c r="M147" s="810"/>
      <c r="N147" s="810"/>
    </row>
    <row r="148" spans="1:15" x14ac:dyDescent="0.2">
      <c r="B148" s="226" t="str">
        <f>B100</f>
        <v>FAPESP,  JUNHO DE 2016</v>
      </c>
      <c r="C148" s="645"/>
      <c r="D148" s="645"/>
      <c r="E148" s="645"/>
      <c r="F148" s="645"/>
      <c r="G148" s="645"/>
      <c r="H148" s="645"/>
      <c r="I148" s="645"/>
      <c r="J148" s="645"/>
      <c r="K148" s="645"/>
      <c r="L148" s="645"/>
      <c r="M148" s="109"/>
      <c r="N148" s="20">
        <v>3</v>
      </c>
    </row>
    <row r="162" spans="2:243" ht="16.5" customHeight="1" x14ac:dyDescent="0.2">
      <c r="B162" s="187" t="s">
        <v>116</v>
      </c>
    </row>
    <row r="163" spans="2:243" ht="16.5" customHeight="1" x14ac:dyDescent="0.25">
      <c r="B163" s="187" t="s">
        <v>117</v>
      </c>
    </row>
    <row r="165" spans="2:243" ht="15" x14ac:dyDescent="0.2">
      <c r="B165" s="120"/>
      <c r="E165" s="57"/>
      <c r="M165" s="69"/>
    </row>
    <row r="166" spans="2:243" ht="9.75" customHeight="1" x14ac:dyDescent="0.2">
      <c r="B166" s="636"/>
      <c r="C166" s="3"/>
      <c r="D166" s="3"/>
      <c r="E166" s="3"/>
      <c r="F166" s="636"/>
      <c r="G166" s="636"/>
      <c r="H166" s="636"/>
      <c r="I166" s="636"/>
      <c r="J166" s="636"/>
      <c r="K166" s="636"/>
      <c r="L166" s="3"/>
      <c r="M166" s="636"/>
      <c r="N166" s="636"/>
    </row>
    <row r="167" spans="2:243" ht="18.75" customHeight="1" x14ac:dyDescent="0.2">
      <c r="B167" s="766" t="s">
        <v>43</v>
      </c>
      <c r="C167" s="766"/>
      <c r="D167" s="766"/>
      <c r="E167" s="766"/>
      <c r="F167" s="766"/>
      <c r="G167" s="766"/>
      <c r="H167" s="766"/>
      <c r="I167" s="766"/>
      <c r="J167" s="766"/>
      <c r="K167" s="766"/>
      <c r="L167" s="766"/>
      <c r="M167" s="766"/>
      <c r="N167" s="766"/>
      <c r="O167" s="200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IE167" s="56"/>
      <c r="IF167" s="56"/>
      <c r="IG167" s="56"/>
      <c r="IH167" s="56"/>
      <c r="II167" s="56"/>
    </row>
    <row r="168" spans="2:243" ht="18.75" customHeight="1" x14ac:dyDescent="0.2">
      <c r="B168" s="766" t="s">
        <v>44</v>
      </c>
      <c r="C168" s="766"/>
      <c r="D168" s="766"/>
      <c r="E168" s="766"/>
      <c r="F168" s="766"/>
      <c r="G168" s="766"/>
      <c r="H168" s="766"/>
      <c r="I168" s="766"/>
      <c r="J168" s="766"/>
      <c r="K168" s="766"/>
      <c r="L168" s="766"/>
      <c r="M168" s="766"/>
      <c r="N168" s="766"/>
      <c r="O168" s="200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IE168" s="56"/>
      <c r="IF168" s="56"/>
      <c r="IG168" s="56"/>
      <c r="IH168" s="56"/>
      <c r="II168" s="56"/>
    </row>
    <row r="169" spans="2:243" ht="9.75" customHeight="1" x14ac:dyDescent="0.2">
      <c r="B169" s="100"/>
      <c r="C169" s="100"/>
      <c r="E169" s="100"/>
      <c r="F169" s="101"/>
      <c r="G169" s="101"/>
      <c r="H169" s="101"/>
      <c r="I169" s="101"/>
      <c r="J169" s="101"/>
      <c r="K169" s="101"/>
      <c r="L169" s="101"/>
      <c r="M169" s="101"/>
      <c r="N169" s="101"/>
      <c r="O169" s="200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IE169" s="56"/>
      <c r="IF169" s="56"/>
      <c r="IG169" s="56"/>
      <c r="IH169" s="56"/>
      <c r="II169" s="56"/>
    </row>
    <row r="170" spans="2:243" ht="19.5" customHeight="1" x14ac:dyDescent="0.2">
      <c r="B170" s="816" t="s">
        <v>10</v>
      </c>
      <c r="C170" s="816"/>
      <c r="D170" s="816"/>
      <c r="E170" s="816"/>
      <c r="F170" s="816"/>
      <c r="G170" s="816"/>
      <c r="H170" s="816"/>
      <c r="I170" s="816"/>
      <c r="J170" s="816"/>
      <c r="K170" s="816"/>
      <c r="L170" s="816"/>
      <c r="M170" s="816"/>
      <c r="N170" s="816"/>
      <c r="O170" s="200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IE170" s="56"/>
      <c r="IF170" s="56"/>
      <c r="IG170" s="56"/>
      <c r="IH170" s="56"/>
      <c r="II170" s="56"/>
    </row>
    <row r="171" spans="2:243" ht="7.5" customHeight="1" x14ac:dyDescent="0.2">
      <c r="B171" s="102"/>
      <c r="C171" s="102"/>
      <c r="E171" s="102"/>
      <c r="F171" s="636"/>
      <c r="G171" s="636"/>
      <c r="H171" s="636"/>
      <c r="I171" s="636"/>
      <c r="J171" s="636"/>
      <c r="K171" s="636"/>
      <c r="L171" s="636"/>
      <c r="M171" s="636"/>
      <c r="N171" s="636"/>
      <c r="O171" s="200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IE171" s="56"/>
      <c r="IF171" s="56"/>
      <c r="IG171" s="56"/>
      <c r="IH171" s="56"/>
      <c r="II171" s="56"/>
    </row>
    <row r="172" spans="2:243" ht="18" customHeight="1" x14ac:dyDescent="0.25">
      <c r="B172" s="817" t="s">
        <v>45</v>
      </c>
      <c r="C172" s="817"/>
      <c r="D172" s="817"/>
      <c r="E172" s="817"/>
      <c r="F172" s="817"/>
      <c r="G172" s="817"/>
      <c r="H172" s="817"/>
      <c r="I172" s="817"/>
      <c r="J172" s="817"/>
      <c r="K172" s="817"/>
      <c r="L172" s="817"/>
      <c r="M172" s="817"/>
      <c r="N172" s="817"/>
      <c r="O172" s="200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IE172" s="56"/>
      <c r="IF172" s="56"/>
      <c r="IG172" s="56"/>
      <c r="IH172" s="56"/>
      <c r="II172" s="56"/>
    </row>
    <row r="173" spans="2:243" ht="13.5" customHeight="1" x14ac:dyDescent="0.2">
      <c r="B173" s="818" t="s">
        <v>46</v>
      </c>
      <c r="C173" s="818"/>
      <c r="D173" s="818"/>
      <c r="E173" s="818"/>
      <c r="F173" s="818"/>
      <c r="G173" s="818"/>
      <c r="H173" s="818"/>
      <c r="I173" s="818"/>
      <c r="J173" s="818"/>
      <c r="K173" s="818"/>
      <c r="L173" s="818"/>
      <c r="M173" s="818"/>
      <c r="N173" s="818"/>
      <c r="O173" s="200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2:243" ht="18" customHeight="1" x14ac:dyDescent="0.25">
      <c r="B174" s="819" t="s">
        <v>47</v>
      </c>
      <c r="C174" s="819"/>
      <c r="D174" s="819"/>
      <c r="E174" s="819"/>
      <c r="F174" s="819"/>
      <c r="G174" s="819"/>
      <c r="H174" s="819"/>
      <c r="I174" s="819"/>
      <c r="J174" s="819"/>
      <c r="K174" s="819"/>
      <c r="L174" s="819"/>
      <c r="M174" s="819"/>
      <c r="N174" s="819"/>
      <c r="O174" s="200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650"/>
      <c r="IF174" s="650"/>
      <c r="IG174" s="650"/>
      <c r="IH174" s="650"/>
      <c r="II174" s="650"/>
    </row>
    <row r="175" spans="2:243" ht="18" customHeight="1" x14ac:dyDescent="0.25">
      <c r="B175" s="819" t="s">
        <v>48</v>
      </c>
      <c r="C175" s="819"/>
      <c r="D175" s="819"/>
      <c r="E175" s="819"/>
      <c r="F175" s="819"/>
      <c r="G175" s="819"/>
      <c r="H175" s="819"/>
      <c r="I175" s="819"/>
      <c r="J175" s="819"/>
      <c r="K175" s="819"/>
      <c r="L175" s="819"/>
      <c r="M175" s="819"/>
      <c r="N175" s="819"/>
      <c r="O175" s="200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650"/>
      <c r="IF175" s="650"/>
      <c r="IG175" s="650"/>
      <c r="IH175" s="650"/>
      <c r="II175" s="650"/>
    </row>
    <row r="176" spans="2:243" ht="18" customHeight="1" x14ac:dyDescent="0.25">
      <c r="B176" s="829" t="s">
        <v>156</v>
      </c>
      <c r="C176" s="829"/>
      <c r="D176" s="829"/>
      <c r="E176" s="829"/>
      <c r="F176" s="829"/>
      <c r="G176" s="829"/>
      <c r="H176" s="829"/>
      <c r="I176" s="829"/>
      <c r="J176" s="829"/>
      <c r="K176" s="829"/>
      <c r="L176" s="829"/>
      <c r="M176" s="829"/>
      <c r="N176" s="829"/>
    </row>
    <row r="177" spans="1:236" ht="18" customHeight="1" x14ac:dyDescent="0.25">
      <c r="B177" s="829" t="s">
        <v>274</v>
      </c>
      <c r="C177" s="829"/>
      <c r="D177" s="829"/>
      <c r="E177" s="829"/>
      <c r="F177" s="829"/>
      <c r="G177" s="829"/>
      <c r="H177" s="829"/>
      <c r="I177" s="829"/>
      <c r="J177" s="829"/>
      <c r="K177" s="829"/>
      <c r="L177" s="829"/>
      <c r="M177" s="829"/>
      <c r="N177" s="829"/>
    </row>
    <row r="178" spans="1:236" ht="18" customHeight="1" x14ac:dyDescent="0.25">
      <c r="B178" s="20" t="s">
        <v>275</v>
      </c>
      <c r="C178" s="665"/>
      <c r="D178" s="665"/>
      <c r="E178" s="665"/>
      <c r="F178" s="665"/>
      <c r="G178" s="665"/>
      <c r="H178" s="665"/>
      <c r="I178" s="665"/>
      <c r="J178" s="665"/>
      <c r="K178" s="665"/>
      <c r="L178" s="665"/>
      <c r="M178" s="665"/>
      <c r="N178" s="665"/>
    </row>
    <row r="179" spans="1:236" ht="18" customHeight="1" x14ac:dyDescent="0.25">
      <c r="B179" s="665" t="s">
        <v>148</v>
      </c>
      <c r="C179" s="665"/>
      <c r="D179" s="665"/>
      <c r="E179" s="665"/>
      <c r="F179" s="665"/>
      <c r="G179" s="665"/>
      <c r="H179" s="665"/>
      <c r="I179" s="665"/>
      <c r="J179" s="665"/>
      <c r="K179" s="665"/>
      <c r="L179" s="665"/>
      <c r="M179" s="665"/>
      <c r="N179" s="665"/>
    </row>
    <row r="180" spans="1:236" ht="10.5" customHeight="1" x14ac:dyDescent="0.25">
      <c r="B180" s="665" t="s">
        <v>147</v>
      </c>
      <c r="C180" s="103"/>
      <c r="D180" s="57"/>
      <c r="E180" s="103"/>
      <c r="F180" s="56"/>
      <c r="G180" s="56"/>
      <c r="H180" s="56"/>
      <c r="I180" s="56"/>
      <c r="J180" s="56"/>
      <c r="K180" s="56"/>
      <c r="M180" s="56"/>
      <c r="N180" s="56"/>
    </row>
    <row r="181" spans="1:236" ht="20.25" customHeight="1" x14ac:dyDescent="0.2">
      <c r="B181" s="641" t="s">
        <v>49</v>
      </c>
      <c r="C181" s="103"/>
      <c r="D181" s="57"/>
      <c r="E181" s="103"/>
      <c r="F181" s="56"/>
      <c r="G181" s="56"/>
      <c r="H181" s="56"/>
      <c r="I181" s="56"/>
      <c r="J181" s="56"/>
      <c r="K181" s="56"/>
      <c r="M181" s="56"/>
      <c r="N181" s="56"/>
    </row>
    <row r="182" spans="1:236" x14ac:dyDescent="0.2">
      <c r="B182" s="830" t="s">
        <v>123</v>
      </c>
      <c r="C182" s="830"/>
      <c r="D182" s="830"/>
      <c r="E182" s="830"/>
      <c r="F182" s="830"/>
      <c r="G182" s="830"/>
      <c r="H182" s="830"/>
      <c r="I182" s="830"/>
      <c r="J182" s="830"/>
      <c r="K182" s="830"/>
      <c r="L182" s="830"/>
      <c r="M182" s="830"/>
      <c r="N182" s="639"/>
    </row>
    <row r="183" spans="1:236" ht="18" customHeight="1" x14ac:dyDescent="0.2">
      <c r="B183" s="831" t="s">
        <v>50</v>
      </c>
      <c r="C183" s="831"/>
      <c r="D183" s="831"/>
      <c r="E183" s="831"/>
      <c r="F183" s="831"/>
      <c r="G183" s="831"/>
      <c r="H183" s="831"/>
      <c r="I183" s="831"/>
      <c r="J183" s="831"/>
      <c r="K183" s="831"/>
      <c r="L183" s="831"/>
      <c r="M183" s="831"/>
      <c r="N183" s="831"/>
    </row>
    <row r="184" spans="1:236" ht="13.5" customHeight="1" x14ac:dyDescent="0.2">
      <c r="B184" s="103"/>
      <c r="C184" s="103"/>
      <c r="D184" s="57"/>
      <c r="E184" s="103"/>
      <c r="F184" s="56"/>
      <c r="G184" s="56"/>
      <c r="H184" s="56"/>
      <c r="I184" s="56"/>
      <c r="J184" s="56"/>
      <c r="K184" s="56"/>
      <c r="M184" s="56"/>
      <c r="N184" s="56"/>
    </row>
    <row r="185" spans="1:236" x14ac:dyDescent="0.2">
      <c r="B185" s="641" t="s">
        <v>51</v>
      </c>
      <c r="D185" s="57"/>
    </row>
    <row r="186" spans="1:236" ht="10.5" customHeight="1" x14ac:dyDescent="0.2"/>
    <row r="187" spans="1:236" s="113" customFormat="1" ht="17.25" customHeight="1" x14ac:dyDescent="0.2">
      <c r="A187" s="371"/>
      <c r="B187" s="640" t="s">
        <v>1</v>
      </c>
      <c r="C187" s="820" t="s">
        <v>8</v>
      </c>
      <c r="D187" s="821"/>
      <c r="E187" s="821"/>
      <c r="F187" s="821"/>
      <c r="G187" s="821"/>
      <c r="H187" s="821"/>
      <c r="I187" s="821"/>
      <c r="J187" s="821"/>
      <c r="K187" s="822"/>
      <c r="L187" s="823" t="s">
        <v>4</v>
      </c>
      <c r="M187" s="824"/>
      <c r="N187" s="642" t="s">
        <v>2</v>
      </c>
      <c r="O187" s="364"/>
    </row>
    <row r="188" spans="1:236" s="268" customFormat="1" ht="16.5" customHeight="1" x14ac:dyDescent="0.2">
      <c r="A188" s="638"/>
      <c r="B188" s="138">
        <v>1</v>
      </c>
      <c r="C188" s="825" t="s">
        <v>52</v>
      </c>
      <c r="D188" s="826"/>
      <c r="E188" s="826"/>
      <c r="F188" s="826"/>
      <c r="G188" s="826"/>
      <c r="H188" s="826"/>
      <c r="I188" s="826"/>
      <c r="J188" s="826"/>
      <c r="K188" s="826"/>
      <c r="L188" s="827">
        <v>1000</v>
      </c>
      <c r="M188" s="828"/>
      <c r="N188" s="105"/>
      <c r="O188" s="346"/>
      <c r="IA188" s="77"/>
      <c r="IB188" s="449"/>
    </row>
    <row r="189" spans="1:236" s="268" customFormat="1" ht="16.5" customHeight="1" x14ac:dyDescent="0.2">
      <c r="A189" s="638"/>
      <c r="B189" s="300">
        <v>2</v>
      </c>
      <c r="C189" s="825" t="s">
        <v>53</v>
      </c>
      <c r="D189" s="826"/>
      <c r="E189" s="826"/>
      <c r="F189" s="826"/>
      <c r="G189" s="826"/>
      <c r="H189" s="826"/>
      <c r="I189" s="826"/>
      <c r="J189" s="826"/>
      <c r="K189" s="826"/>
      <c r="L189" s="827">
        <v>2000</v>
      </c>
      <c r="M189" s="828"/>
      <c r="N189" s="105"/>
      <c r="O189" s="346"/>
      <c r="IA189" s="77"/>
      <c r="IB189" s="449"/>
    </row>
    <row r="190" spans="1:236" s="268" customFormat="1" ht="16.5" customHeight="1" x14ac:dyDescent="0.2">
      <c r="A190" s="638"/>
      <c r="B190" s="300">
        <v>3</v>
      </c>
      <c r="C190" s="825" t="s">
        <v>54</v>
      </c>
      <c r="D190" s="826"/>
      <c r="E190" s="826"/>
      <c r="F190" s="826"/>
      <c r="G190" s="826"/>
      <c r="H190" s="826"/>
      <c r="I190" s="826"/>
      <c r="J190" s="826"/>
      <c r="K190" s="826"/>
      <c r="L190" s="827">
        <v>800</v>
      </c>
      <c r="M190" s="828"/>
      <c r="N190" s="105"/>
      <c r="O190" s="346"/>
      <c r="IA190" s="449"/>
      <c r="IB190" s="449"/>
    </row>
    <row r="191" spans="1:236" s="268" customFormat="1" ht="16.5" customHeight="1" x14ac:dyDescent="0.2">
      <c r="A191" s="638"/>
      <c r="B191" s="300">
        <v>4</v>
      </c>
      <c r="C191" s="825" t="s">
        <v>55</v>
      </c>
      <c r="D191" s="826"/>
      <c r="E191" s="826"/>
      <c r="F191" s="826"/>
      <c r="G191" s="826"/>
      <c r="H191" s="826"/>
      <c r="I191" s="826"/>
      <c r="J191" s="826"/>
      <c r="K191" s="826"/>
      <c r="L191" s="827">
        <v>500</v>
      </c>
      <c r="M191" s="828"/>
      <c r="N191" s="105"/>
      <c r="O191" s="346"/>
      <c r="IA191" s="449"/>
      <c r="IB191" s="449"/>
    </row>
    <row r="192" spans="1:236" s="268" customFormat="1" ht="16.5" customHeight="1" x14ac:dyDescent="0.2">
      <c r="A192" s="638"/>
      <c r="B192" s="300">
        <v>5</v>
      </c>
      <c r="C192" s="825" t="s">
        <v>56</v>
      </c>
      <c r="D192" s="826"/>
      <c r="E192" s="826"/>
      <c r="F192" s="826"/>
      <c r="G192" s="826"/>
      <c r="H192" s="826"/>
      <c r="I192" s="826"/>
      <c r="J192" s="826"/>
      <c r="K192" s="826"/>
      <c r="L192" s="827">
        <v>2000</v>
      </c>
      <c r="M192" s="828"/>
      <c r="N192" s="105"/>
      <c r="O192" s="346"/>
    </row>
    <row r="193" spans="1:15" s="268" customFormat="1" ht="17.25" customHeight="1" x14ac:dyDescent="0.2">
      <c r="A193" s="638"/>
      <c r="B193" s="832"/>
      <c r="C193" s="833"/>
      <c r="D193" s="833"/>
      <c r="E193" s="833"/>
      <c r="F193" s="833"/>
      <c r="G193" s="833"/>
      <c r="H193" s="833"/>
      <c r="I193" s="833"/>
      <c r="J193" s="833"/>
      <c r="K193" s="834"/>
      <c r="L193" s="835">
        <v>6300</v>
      </c>
      <c r="M193" s="836"/>
      <c r="N193" s="105"/>
      <c r="O193" s="346"/>
    </row>
    <row r="194" spans="1:15" ht="4.5" customHeight="1" x14ac:dyDescent="0.2">
      <c r="B194" s="97"/>
      <c r="C194" s="97"/>
      <c r="D194" s="97"/>
      <c r="E194" s="90"/>
      <c r="F194" s="90"/>
      <c r="G194" s="90"/>
      <c r="H194" s="90"/>
      <c r="I194" s="90"/>
      <c r="J194" s="97"/>
      <c r="K194" s="97"/>
      <c r="L194" s="98"/>
      <c r="M194" s="23"/>
    </row>
    <row r="195" spans="1:15" ht="19.5" customHeight="1" x14ac:dyDescent="0.2">
      <c r="B195" s="837" t="s">
        <v>6</v>
      </c>
      <c r="C195" s="837"/>
      <c r="D195" s="837"/>
      <c r="E195" s="837"/>
      <c r="F195" s="837"/>
      <c r="G195" s="837"/>
      <c r="H195" s="837"/>
      <c r="I195" s="837"/>
      <c r="J195" s="837"/>
      <c r="K195" s="837"/>
      <c r="L195" s="837"/>
      <c r="M195" s="837"/>
      <c r="N195" s="837"/>
    </row>
    <row r="196" spans="1:15" x14ac:dyDescent="0.2">
      <c r="B196" s="226" t="str">
        <f>B148</f>
        <v>FAPESP,  JUNHO DE 2016</v>
      </c>
      <c r="C196" s="645"/>
      <c r="D196" s="645"/>
      <c r="E196" s="645"/>
      <c r="F196" s="645"/>
      <c r="G196" s="645"/>
      <c r="H196" s="645"/>
      <c r="I196" s="645"/>
      <c r="J196" s="645"/>
      <c r="K196" s="645"/>
      <c r="L196" s="645"/>
      <c r="M196" s="109"/>
      <c r="N196" s="20"/>
    </row>
    <row r="197" spans="1:15" ht="6" customHeight="1" x14ac:dyDescent="0.2"/>
  </sheetData>
  <sheetProtection algorithmName="SHA-512" hashValue="JoFEBaWGZ3hesh9OHj+YRFqPE4KOUuCEJE0R5ElhrEYMKIatmcXVtX+ZNT6mNxN2WZrKCvqtqqm4yml1KKC25g==" saltValue="QZicO/tAT4dNtV5guGAj1g==" spinCount="100000" sheet="1" objects="1" scenarios="1"/>
  <mergeCells count="161">
    <mergeCell ref="B193:K193"/>
    <mergeCell ref="L193:M193"/>
    <mergeCell ref="B195:N195"/>
    <mergeCell ref="C190:K190"/>
    <mergeCell ref="L190:M190"/>
    <mergeCell ref="C191:K191"/>
    <mergeCell ref="L191:M191"/>
    <mergeCell ref="C192:K192"/>
    <mergeCell ref="L192:M192"/>
    <mergeCell ref="C187:K187"/>
    <mergeCell ref="L187:M187"/>
    <mergeCell ref="C188:K188"/>
    <mergeCell ref="L188:M188"/>
    <mergeCell ref="C189:K189"/>
    <mergeCell ref="L189:M189"/>
    <mergeCell ref="B176:N176"/>
    <mergeCell ref="B177:N177"/>
    <mergeCell ref="B182:M182"/>
    <mergeCell ref="B183:N183"/>
    <mergeCell ref="B168:N168"/>
    <mergeCell ref="B170:N170"/>
    <mergeCell ref="B172:N172"/>
    <mergeCell ref="B173:N173"/>
    <mergeCell ref="B174:N174"/>
    <mergeCell ref="B175:N175"/>
    <mergeCell ref="C142:L142"/>
    <mergeCell ref="C143:L143"/>
    <mergeCell ref="C144:L144"/>
    <mergeCell ref="C145:L145"/>
    <mergeCell ref="B147:N147"/>
    <mergeCell ref="B167:N167"/>
    <mergeCell ref="C136:L136"/>
    <mergeCell ref="C137:L137"/>
    <mergeCell ref="C138:L138"/>
    <mergeCell ref="C139:L139"/>
    <mergeCell ref="C140:L140"/>
    <mergeCell ref="C141:L141"/>
    <mergeCell ref="C130:L130"/>
    <mergeCell ref="C131:L131"/>
    <mergeCell ref="C132:L132"/>
    <mergeCell ref="C133:L133"/>
    <mergeCell ref="C134:L134"/>
    <mergeCell ref="C135:L135"/>
    <mergeCell ref="C124:L124"/>
    <mergeCell ref="C125:L125"/>
    <mergeCell ref="C126:L126"/>
    <mergeCell ref="C127:L127"/>
    <mergeCell ref="C128:L128"/>
    <mergeCell ref="C129:L129"/>
    <mergeCell ref="C118:L118"/>
    <mergeCell ref="C119:L119"/>
    <mergeCell ref="C120:L120"/>
    <mergeCell ref="C121:L121"/>
    <mergeCell ref="C122:L122"/>
    <mergeCell ref="C123:L123"/>
    <mergeCell ref="C112:L112"/>
    <mergeCell ref="C113:L113"/>
    <mergeCell ref="C114:L114"/>
    <mergeCell ref="C115:L115"/>
    <mergeCell ref="C116:L116"/>
    <mergeCell ref="C117:L117"/>
    <mergeCell ref="C106:L106"/>
    <mergeCell ref="C107:L107"/>
    <mergeCell ref="C108:L108"/>
    <mergeCell ref="C109:L109"/>
    <mergeCell ref="C110:L110"/>
    <mergeCell ref="C111:L111"/>
    <mergeCell ref="O99:O100"/>
    <mergeCell ref="B103:B104"/>
    <mergeCell ref="C103:L104"/>
    <mergeCell ref="M103:M104"/>
    <mergeCell ref="N103:N104"/>
    <mergeCell ref="C105:L105"/>
    <mergeCell ref="C93:L93"/>
    <mergeCell ref="C94:L94"/>
    <mergeCell ref="C95:L95"/>
    <mergeCell ref="C96:L96"/>
    <mergeCell ref="C97:L97"/>
    <mergeCell ref="B99:N99"/>
    <mergeCell ref="C87:L87"/>
    <mergeCell ref="C88:L88"/>
    <mergeCell ref="C89:L89"/>
    <mergeCell ref="C90:L90"/>
    <mergeCell ref="C91:L91"/>
    <mergeCell ref="C92:L92"/>
    <mergeCell ref="C81:L81"/>
    <mergeCell ref="C82:L82"/>
    <mergeCell ref="C83:L83"/>
    <mergeCell ref="C84:L84"/>
    <mergeCell ref="C85:L85"/>
    <mergeCell ref="C86:L86"/>
    <mergeCell ref="C75:L75"/>
    <mergeCell ref="C76:L76"/>
    <mergeCell ref="C77:L77"/>
    <mergeCell ref="C78:L78"/>
    <mergeCell ref="C79:L79"/>
    <mergeCell ref="C80:L80"/>
    <mergeCell ref="C69:L69"/>
    <mergeCell ref="C70:L70"/>
    <mergeCell ref="C71:L71"/>
    <mergeCell ref="C72:L72"/>
    <mergeCell ref="C73:L73"/>
    <mergeCell ref="C74:L74"/>
    <mergeCell ref="C63:L63"/>
    <mergeCell ref="C64:L64"/>
    <mergeCell ref="C65:L65"/>
    <mergeCell ref="C66:L66"/>
    <mergeCell ref="C67:L67"/>
    <mergeCell ref="C68:L68"/>
    <mergeCell ref="C57:L57"/>
    <mergeCell ref="C58:L58"/>
    <mergeCell ref="C59:L59"/>
    <mergeCell ref="C60:L60"/>
    <mergeCell ref="C61:L61"/>
    <mergeCell ref="C62:L62"/>
    <mergeCell ref="C47:L47"/>
    <mergeCell ref="C48:L48"/>
    <mergeCell ref="C49:L49"/>
    <mergeCell ref="B51:N51"/>
    <mergeCell ref="B55:B56"/>
    <mergeCell ref="C55:L56"/>
    <mergeCell ref="M55:M56"/>
    <mergeCell ref="N55:N56"/>
    <mergeCell ref="C41:L41"/>
    <mergeCell ref="C42:L42"/>
    <mergeCell ref="C43:L43"/>
    <mergeCell ref="C44:L44"/>
    <mergeCell ref="C45:L45"/>
    <mergeCell ref="C46:L46"/>
    <mergeCell ref="C35:L35"/>
    <mergeCell ref="C36:L36"/>
    <mergeCell ref="C37:L37"/>
    <mergeCell ref="C38:L38"/>
    <mergeCell ref="C39:L39"/>
    <mergeCell ref="C40:L40"/>
    <mergeCell ref="C31:L31"/>
    <mergeCell ref="C32:L32"/>
    <mergeCell ref="C33:L33"/>
    <mergeCell ref="C34:L34"/>
    <mergeCell ref="C25:L25"/>
    <mergeCell ref="C26:L26"/>
    <mergeCell ref="C27:L27"/>
    <mergeCell ref="C28:L28"/>
    <mergeCell ref="C29:L29"/>
    <mergeCell ref="C30:L30"/>
    <mergeCell ref="C19:L19"/>
    <mergeCell ref="C20:L20"/>
    <mergeCell ref="C21:L21"/>
    <mergeCell ref="C22:L22"/>
    <mergeCell ref="C23:L23"/>
    <mergeCell ref="C24:L24"/>
    <mergeCell ref="C15:L15"/>
    <mergeCell ref="C16:L16"/>
    <mergeCell ref="C17:L17"/>
    <mergeCell ref="C18:L18"/>
    <mergeCell ref="B8:N8"/>
    <mergeCell ref="E9:N9"/>
    <mergeCell ref="B11:C11"/>
    <mergeCell ref="D11:F11"/>
    <mergeCell ref="B13:C13"/>
    <mergeCell ref="D13:G13"/>
  </mergeCells>
  <conditionalFormatting sqref="B188:C192">
    <cfRule type="cellIs" dxfId="79" priority="7" stopIfTrue="1" operator="equal">
      <formula>0</formula>
    </cfRule>
  </conditionalFormatting>
  <conditionalFormatting sqref="M98 M50 M146 M194">
    <cfRule type="cellIs" dxfId="78" priority="6" stopIfTrue="1" operator="equal">
      <formula>"INDIQUE A MOEDA"</formula>
    </cfRule>
  </conditionalFormatting>
  <conditionalFormatting sqref="B76:L97 B57:C75 C19:K33 B105:C123 B124:L145 C16:L18 B16:B33 B34:K49 L19:L49">
    <cfRule type="cellIs" dxfId="77" priority="5" stopIfTrue="1" operator="equal">
      <formula>0</formula>
    </cfRule>
  </conditionalFormatting>
  <conditionalFormatting sqref="B57:B97 B105:B145 B16:B46">
    <cfRule type="cellIs" dxfId="76" priority="4" stopIfTrue="1" operator="equal">
      <formula>0</formula>
    </cfRule>
  </conditionalFormatting>
  <conditionalFormatting sqref="E9">
    <cfRule type="cellIs" dxfId="75" priority="3" stopIfTrue="1" operator="equal">
      <formula>""</formula>
    </cfRule>
  </conditionalFormatting>
  <conditionalFormatting sqref="D11 E9:N9">
    <cfRule type="cellIs" dxfId="74" priority="2" stopIfTrue="1" operator="equal">
      <formula>""</formula>
    </cfRule>
  </conditionalFormatting>
  <conditionalFormatting sqref="M57:M97 M105:M145 M16:M49">
    <cfRule type="cellIs" dxfId="73" priority="8" stopIfTrue="1" operator="equal">
      <formula>""</formula>
    </cfRule>
  </conditionalFormatting>
  <conditionalFormatting sqref="D13 F13">
    <cfRule type="cellIs" dxfId="72" priority="1" stopIfTrue="1" operator="equal">
      <formula>""</formula>
    </cfRule>
  </conditionalFormatting>
  <dataValidations count="9"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C57:L70 G11 I11:N14 H12:H14 C105:L118 C16:L49"/>
    <dataValidation type="decimal" allowBlank="1" showInputMessage="1" showErrorMessage="1" errorTitle="ATENÇÃO!" error="Esse campo só aceita NÚMEROS." sqref="M57:M97 M105:M145 M16:M49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03 C15:L15 C55"/>
    <dataValidation allowBlank="1" showInputMessage="1" showErrorMessage="1" promptTitle="ATENÇÃO!" prompt="PARA RADIOISÓTOPOS OU RADIOATIVOS,  INDICAR O Nº DE AUTORIZAÇÃO DA CNEN PARA O PESQUISADOR  E PARA A INSTITUIÇÃO. " sqref="C132:C139 C119:C123 C71:C75 C84:C91"/>
    <dataValidation operator="greaterThan" allowBlank="1" showErrorMessage="1" errorTitle="ATENÇÃO" error="O número do item nao pode ser igual ao anterior!!!!BURRÃO!!!_x000a__x000a_" sqref="B143:B145 B128:B131 B80:B83 B95:B97 B34:B49"/>
    <dataValidation allowBlank="1" showInputMessage="1" showErrorMessage="1" promptTitle="ATENÇÃO!" prompt="PARA RADIOISÓTOPOS OU RADIOATIVOS,  INDICAR O Nº DE AUTORIZAÇÃO DA CNEN PARA O PESQUISADOR  E PARA A INSTITUIÇÃO." sqref="C124:L131 C140:L145 C92:L97 C76:L83"/>
  </dataValidations>
  <pageMargins left="0.59055118110236227" right="0.27559055118110237" top="0.39370078740157483" bottom="0.39370078740157483" header="0" footer="0"/>
  <pageSetup paperSize="9" scale="73" fitToHeight="3" orientation="portrait" r:id="rId1"/>
  <rowBreaks count="2" manualBreakCount="2">
    <brk id="52" min="1" max="13" man="1"/>
    <brk id="100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177"/>
  <sheetViews>
    <sheetView showGridLines="0" showRowColHeaders="0" zoomScaleNormal="100" zoomScaleSheetLayoutView="100" workbookViewId="0"/>
  </sheetViews>
  <sheetFormatPr defaultColWidth="9.140625" defaultRowHeight="12.75" x14ac:dyDescent="0.2"/>
  <cols>
    <col min="1" max="1" width="2.28515625" style="206" customWidth="1"/>
    <col min="2" max="2" width="10.140625" style="69" customWidth="1"/>
    <col min="3" max="3" width="9.140625" style="69" customWidth="1"/>
    <col min="4" max="4" width="11.140625" style="69" customWidth="1"/>
    <col min="5" max="5" width="8" style="57" customWidth="1"/>
    <col min="6" max="6" width="6.140625" style="57" customWidth="1"/>
    <col min="7" max="7" width="5.28515625" style="57" customWidth="1"/>
    <col min="8" max="8" width="10.28515625" style="57" customWidth="1"/>
    <col min="9" max="9" width="9" style="57" customWidth="1"/>
    <col min="10" max="10" width="10" style="57" bestFit="1" customWidth="1"/>
    <col min="11" max="11" width="9.140625" style="69" customWidth="1"/>
    <col min="12" max="12" width="3.28515625" style="69" customWidth="1"/>
    <col min="13" max="13" width="10.85546875" style="57" customWidth="1"/>
    <col min="14" max="14" width="9.140625" style="57" hidden="1" customWidth="1"/>
    <col min="15" max="15" width="9.28515625" style="57" customWidth="1"/>
    <col min="16" max="16" width="8" style="57" customWidth="1"/>
    <col min="17" max="17" width="9.5703125" style="57" customWidth="1"/>
    <col min="18" max="18" width="7.5703125" style="57" customWidth="1"/>
    <col min="19" max="19" width="9.140625" style="57" customWidth="1"/>
    <col min="20" max="20" width="1.85546875" style="206" customWidth="1"/>
    <col min="21" max="22" width="9.140625" style="69" hidden="1" customWidth="1"/>
    <col min="23" max="50" width="0" style="57" hidden="1" customWidth="1"/>
    <col min="51" max="16384" width="9.140625" style="57"/>
  </cols>
  <sheetData>
    <row r="1" spans="1:24" s="4" customFormat="1" ht="31.5" customHeight="1" x14ac:dyDescent="0.2">
      <c r="A1" s="360"/>
      <c r="B1" s="69"/>
      <c r="C1" s="69"/>
      <c r="D1" s="69"/>
      <c r="E1" s="56"/>
      <c r="F1" s="56"/>
      <c r="G1" s="56"/>
      <c r="H1" s="56"/>
      <c r="I1" s="56"/>
      <c r="J1" s="56"/>
      <c r="K1" s="69"/>
      <c r="L1" s="69"/>
      <c r="M1" s="56"/>
      <c r="N1" s="56"/>
      <c r="O1" s="56"/>
      <c r="P1" s="56"/>
      <c r="Q1" s="56"/>
      <c r="R1" s="56"/>
      <c r="S1" s="56"/>
      <c r="T1" s="339"/>
      <c r="U1" s="454"/>
      <c r="V1" s="454"/>
    </row>
    <row r="2" spans="1:24" s="4" customFormat="1" ht="12.75" customHeight="1" x14ac:dyDescent="0.2">
      <c r="A2" s="365"/>
      <c r="B2" s="69"/>
      <c r="C2" s="69"/>
      <c r="D2" s="69"/>
      <c r="E2" s="56"/>
      <c r="F2" s="56"/>
      <c r="G2" s="56"/>
      <c r="H2" s="56"/>
      <c r="I2" s="56"/>
      <c r="J2" s="56"/>
      <c r="K2" s="69"/>
      <c r="L2" s="69"/>
      <c r="M2" s="56"/>
      <c r="N2" s="56"/>
      <c r="O2" s="56"/>
      <c r="P2" s="56"/>
      <c r="Q2" s="697"/>
      <c r="R2" s="697"/>
      <c r="S2" s="697"/>
      <c r="T2" s="339"/>
      <c r="U2" s="454"/>
      <c r="V2" s="454"/>
    </row>
    <row r="3" spans="1:24" s="4" customFormat="1" ht="12.75" customHeight="1" x14ac:dyDescent="0.2">
      <c r="A3" s="365"/>
      <c r="B3" s="69"/>
      <c r="C3" s="69"/>
      <c r="D3" s="69"/>
      <c r="E3" s="56"/>
      <c r="F3" s="56"/>
      <c r="G3" s="56"/>
      <c r="H3" s="56"/>
      <c r="I3" s="56"/>
      <c r="J3" s="56"/>
      <c r="K3" s="69"/>
      <c r="L3" s="69"/>
      <c r="M3" s="56"/>
      <c r="N3" s="56"/>
      <c r="O3" s="56"/>
      <c r="P3" s="56"/>
      <c r="Q3" s="56"/>
      <c r="R3" s="56"/>
      <c r="S3" s="56"/>
      <c r="T3" s="339"/>
      <c r="U3" s="454"/>
      <c r="V3" s="454"/>
    </row>
    <row r="4" spans="1:24" s="4" customFormat="1" ht="12.75" customHeight="1" x14ac:dyDescent="0.2">
      <c r="A4" s="365"/>
      <c r="B4" s="69"/>
      <c r="C4" s="69"/>
      <c r="D4" s="69"/>
      <c r="E4" s="56"/>
      <c r="F4" s="56"/>
      <c r="G4" s="56"/>
      <c r="H4" s="56"/>
      <c r="I4" s="56"/>
      <c r="J4" s="56"/>
      <c r="K4" s="69"/>
      <c r="L4" s="69"/>
      <c r="M4" s="56"/>
      <c r="N4" s="56"/>
      <c r="O4" s="56"/>
      <c r="P4" s="56"/>
      <c r="Q4" s="56"/>
      <c r="R4" s="56"/>
      <c r="S4" s="56"/>
      <c r="T4" s="339"/>
      <c r="U4" s="454"/>
      <c r="V4" s="454"/>
    </row>
    <row r="5" spans="1:24" s="4" customFormat="1" ht="12.75" customHeight="1" x14ac:dyDescent="0.2">
      <c r="A5" s="365"/>
      <c r="B5" s="69"/>
      <c r="C5" s="69"/>
      <c r="D5" s="69"/>
      <c r="E5" s="56"/>
      <c r="F5" s="56"/>
      <c r="G5" s="56"/>
      <c r="H5" s="56"/>
      <c r="I5" s="56"/>
      <c r="J5" s="56"/>
      <c r="K5" s="69"/>
      <c r="L5" s="69"/>
      <c r="M5" s="56"/>
      <c r="N5" s="56"/>
      <c r="O5" s="56"/>
      <c r="P5" s="56"/>
      <c r="Q5" s="56"/>
      <c r="R5" s="56"/>
      <c r="S5" s="56"/>
      <c r="T5" s="339"/>
      <c r="U5" s="454"/>
      <c r="V5" s="454"/>
    </row>
    <row r="6" spans="1:24" s="4" customFormat="1" ht="19.5" customHeight="1" x14ac:dyDescent="0.25">
      <c r="A6" s="366"/>
      <c r="B6" s="319" t="s">
        <v>175</v>
      </c>
      <c r="C6" s="195"/>
      <c r="D6" s="195"/>
      <c r="E6" s="195"/>
      <c r="F6" s="195"/>
      <c r="G6" s="195"/>
      <c r="H6" s="195"/>
      <c r="N6" s="162"/>
      <c r="O6" s="72"/>
      <c r="P6" s="56"/>
      <c r="Q6" s="46"/>
      <c r="R6" s="46"/>
      <c r="S6" s="46"/>
      <c r="T6" s="339"/>
      <c r="U6" s="454"/>
      <c r="V6" s="454"/>
    </row>
    <row r="7" spans="1:24" s="4" customFormat="1" ht="6" customHeight="1" x14ac:dyDescent="0.2">
      <c r="A7" s="365"/>
      <c r="B7" s="12"/>
      <c r="C7" s="70"/>
      <c r="D7" s="13"/>
      <c r="E7" s="71"/>
      <c r="F7" s="71"/>
      <c r="G7" s="71"/>
      <c r="H7" s="71"/>
      <c r="I7" s="71"/>
      <c r="J7" s="71"/>
      <c r="K7" s="70"/>
      <c r="L7" s="70"/>
      <c r="M7" s="71"/>
      <c r="N7" s="71"/>
      <c r="O7" s="71"/>
      <c r="P7" s="56"/>
      <c r="Q7" s="56"/>
      <c r="R7" s="56"/>
      <c r="S7" s="56"/>
      <c r="T7" s="339"/>
      <c r="U7" s="454"/>
      <c r="V7" s="454"/>
    </row>
    <row r="8" spans="1:24" s="476" customFormat="1" ht="34.5" customHeight="1" x14ac:dyDescent="0.2">
      <c r="A8" s="350"/>
      <c r="B8" s="682" t="s">
        <v>219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U8" s="200"/>
    </row>
    <row r="9" spans="1:24" s="4" customFormat="1" ht="19.5" customHeight="1" x14ac:dyDescent="0.2">
      <c r="A9" s="381"/>
      <c r="B9" s="11" t="s">
        <v>118</v>
      </c>
      <c r="C9" s="13"/>
      <c r="D9" s="13"/>
      <c r="E9" s="838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40"/>
      <c r="T9" s="372">
        <v>7</v>
      </c>
      <c r="U9" s="454"/>
      <c r="V9" s="454"/>
    </row>
    <row r="10" spans="1:24" s="4" customFormat="1" ht="5.25" customHeight="1" x14ac:dyDescent="0.2">
      <c r="A10" s="346"/>
      <c r="B10" s="12"/>
      <c r="C10" s="13"/>
      <c r="D10" s="13"/>
      <c r="E10" s="14"/>
      <c r="F10" s="14"/>
      <c r="G10" s="14"/>
      <c r="H10" s="14"/>
      <c r="I10" s="14"/>
      <c r="J10" s="14"/>
      <c r="K10" s="111"/>
      <c r="L10" s="33"/>
      <c r="M10" s="33"/>
      <c r="N10" s="33"/>
      <c r="O10" s="14"/>
      <c r="P10" s="14"/>
      <c r="Q10" s="14"/>
      <c r="R10" s="35"/>
      <c r="S10" s="14"/>
      <c r="T10" s="373"/>
      <c r="U10" s="454"/>
      <c r="V10" s="454"/>
    </row>
    <row r="11" spans="1:24" s="4" customFormat="1" ht="20.25" customHeight="1" x14ac:dyDescent="0.2">
      <c r="A11" s="346"/>
      <c r="B11" s="266" t="s">
        <v>145</v>
      </c>
      <c r="C11" s="266"/>
      <c r="D11" s="700"/>
      <c r="E11" s="700"/>
      <c r="F11" s="700"/>
      <c r="G11" s="14"/>
      <c r="H11" s="14"/>
      <c r="I11" s="14"/>
      <c r="J11" s="14"/>
      <c r="K11" s="111"/>
      <c r="L11" s="33"/>
      <c r="M11" s="33"/>
      <c r="N11" s="33"/>
      <c r="O11" s="14"/>
      <c r="P11" s="14"/>
      <c r="Q11" s="14"/>
      <c r="R11" s="35"/>
      <c r="S11" s="14"/>
      <c r="T11" s="373"/>
      <c r="U11" s="454"/>
      <c r="V11" s="454"/>
    </row>
    <row r="12" spans="1:24" s="4" customFormat="1" ht="5.25" customHeight="1" x14ac:dyDescent="0.2">
      <c r="A12" s="346"/>
      <c r="B12" s="12"/>
      <c r="C12" s="13"/>
      <c r="D12" s="13"/>
      <c r="E12" s="14"/>
      <c r="F12" s="14"/>
      <c r="G12" s="14"/>
      <c r="H12" s="14"/>
      <c r="I12" s="14"/>
      <c r="J12" s="35"/>
      <c r="K12" s="34"/>
      <c r="L12" s="34"/>
      <c r="M12" s="34"/>
      <c r="N12" s="34"/>
      <c r="O12" s="34"/>
      <c r="P12" s="34"/>
      <c r="Q12" s="34"/>
      <c r="R12" s="34"/>
      <c r="S12" s="35"/>
      <c r="T12" s="373"/>
      <c r="U12" s="454"/>
      <c r="V12" s="454"/>
    </row>
    <row r="13" spans="1:24" s="77" customFormat="1" ht="21" customHeight="1" x14ac:dyDescent="0.2">
      <c r="A13" s="382"/>
      <c r="B13" s="75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340"/>
      <c r="U13" s="455"/>
      <c r="V13" s="455"/>
    </row>
    <row r="14" spans="1:24" s="77" customFormat="1" ht="6" customHeight="1" x14ac:dyDescent="0.2">
      <c r="A14" s="382"/>
      <c r="B14" s="285"/>
      <c r="C14" s="121"/>
      <c r="D14" s="286"/>
      <c r="E14" s="121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374"/>
      <c r="U14" s="456"/>
      <c r="V14" s="456"/>
    </row>
    <row r="15" spans="1:24" s="113" customFormat="1" ht="15.75" customHeight="1" x14ac:dyDescent="0.2">
      <c r="A15" s="383"/>
      <c r="B15" s="131" t="s">
        <v>102</v>
      </c>
      <c r="C15" s="635" t="s">
        <v>31</v>
      </c>
      <c r="D15" s="96" t="s">
        <v>32</v>
      </c>
      <c r="E15" s="112">
        <v>1</v>
      </c>
      <c r="H15" s="287" t="s">
        <v>106</v>
      </c>
      <c r="I15" s="305"/>
      <c r="J15" s="96" t="s">
        <v>32</v>
      </c>
      <c r="K15" s="83"/>
      <c r="N15" s="115"/>
      <c r="O15" s="131" t="s">
        <v>103</v>
      </c>
      <c r="P15" s="305"/>
      <c r="Q15" s="96" t="s">
        <v>32</v>
      </c>
      <c r="R15" s="83"/>
      <c r="S15" s="288"/>
      <c r="T15" s="364"/>
      <c r="U15" s="85"/>
      <c r="V15" s="85"/>
      <c r="X15" s="113" t="s">
        <v>282</v>
      </c>
    </row>
    <row r="16" spans="1:24" customFormat="1" ht="6" customHeight="1" x14ac:dyDescent="0.2">
      <c r="A16" s="363"/>
      <c r="B16" s="124"/>
      <c r="C16" s="124"/>
      <c r="D16" s="124"/>
      <c r="E16" s="124"/>
      <c r="F16" s="57"/>
      <c r="G16" s="57"/>
      <c r="H16" s="124"/>
      <c r="I16" s="124"/>
      <c r="J16" s="124"/>
      <c r="K16" s="124"/>
      <c r="L16" s="69"/>
      <c r="M16" s="57"/>
      <c r="N16" s="124"/>
      <c r="O16" s="124"/>
      <c r="P16" s="124"/>
      <c r="Q16" s="124"/>
      <c r="R16" s="124"/>
      <c r="S16" s="124"/>
      <c r="T16" s="346"/>
      <c r="U16" s="454"/>
      <c r="V16" s="454"/>
    </row>
    <row r="17" spans="1:22" s="268" customFormat="1" ht="15.75" customHeight="1" x14ac:dyDescent="0.2">
      <c r="A17" s="363"/>
      <c r="B17" s="131" t="s">
        <v>104</v>
      </c>
      <c r="C17" s="305"/>
      <c r="D17" s="96" t="s">
        <v>32</v>
      </c>
      <c r="E17" s="83"/>
      <c r="F17" s="117"/>
      <c r="H17" s="287" t="s">
        <v>105</v>
      </c>
      <c r="I17" s="305"/>
      <c r="J17" s="96" t="s">
        <v>32</v>
      </c>
      <c r="K17" s="83"/>
      <c r="N17" s="124"/>
      <c r="O17" s="283" t="s">
        <v>130</v>
      </c>
      <c r="P17" s="305"/>
      <c r="Q17" s="269" t="s">
        <v>32</v>
      </c>
      <c r="R17" s="265"/>
      <c r="S17" s="124"/>
      <c r="T17" s="346"/>
      <c r="U17" s="454"/>
      <c r="V17" s="454"/>
    </row>
    <row r="18" spans="1:22" s="268" customFormat="1" ht="6" customHeight="1" x14ac:dyDescent="0.2">
      <c r="A18" s="363"/>
      <c r="B18" s="87"/>
      <c r="C18" s="87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346"/>
      <c r="U18" s="454"/>
      <c r="V18" s="454"/>
    </row>
    <row r="19" spans="1:22" s="167" customFormat="1" ht="19.5" customHeight="1" x14ac:dyDescent="0.2">
      <c r="A19" s="384"/>
      <c r="B19" s="869" t="s">
        <v>112</v>
      </c>
      <c r="C19" s="869"/>
      <c r="D19" s="759" t="str">
        <f>IF(SUM(Q23:R59,Q66:R109)=0,"",SUM(Q23:R59,Q66:R109))</f>
        <v/>
      </c>
      <c r="E19" s="759"/>
      <c r="F19" s="759"/>
      <c r="G19" s="304"/>
      <c r="H19" s="168"/>
      <c r="I19" s="168"/>
      <c r="J19" s="180"/>
      <c r="K19" s="180"/>
      <c r="L19" s="180"/>
      <c r="M19" s="180"/>
      <c r="N19" s="180"/>
      <c r="O19" s="180"/>
      <c r="P19" s="180"/>
      <c r="T19" s="375"/>
      <c r="U19" s="457"/>
      <c r="V19" s="457"/>
    </row>
    <row r="20" spans="1:22" s="91" customFormat="1" ht="7.5" customHeight="1" x14ac:dyDescent="0.2">
      <c r="A20" s="384"/>
      <c r="B20" s="88"/>
      <c r="C20" s="88"/>
      <c r="D20" s="88"/>
      <c r="E20" s="89"/>
      <c r="F20" s="89"/>
      <c r="G20" s="89"/>
      <c r="H20" s="89"/>
      <c r="I20" s="89"/>
      <c r="J20" s="89"/>
      <c r="K20" s="88"/>
      <c r="L20" s="88"/>
      <c r="M20" s="89"/>
      <c r="N20" s="89"/>
      <c r="O20" s="89"/>
      <c r="P20" s="89"/>
      <c r="Q20" s="89"/>
      <c r="R20" s="89"/>
      <c r="S20" s="90"/>
      <c r="T20" s="344"/>
      <c r="U20" s="458"/>
      <c r="V20" s="458"/>
    </row>
    <row r="21" spans="1:22" s="92" customFormat="1" x14ac:dyDescent="0.2">
      <c r="A21" s="369"/>
      <c r="B21" s="733" t="s">
        <v>1</v>
      </c>
      <c r="C21" s="858" t="s">
        <v>8</v>
      </c>
      <c r="D21" s="859"/>
      <c r="E21" s="859"/>
      <c r="F21" s="859"/>
      <c r="G21" s="859"/>
      <c r="H21" s="859"/>
      <c r="I21" s="859"/>
      <c r="J21" s="859"/>
      <c r="K21" s="859"/>
      <c r="L21" s="860"/>
      <c r="M21" s="742" t="s">
        <v>76</v>
      </c>
      <c r="N21" s="743" t="s">
        <v>135</v>
      </c>
      <c r="O21" s="744"/>
      <c r="P21" s="745"/>
      <c r="Q21" s="726" t="s">
        <v>136</v>
      </c>
      <c r="R21" s="727"/>
      <c r="S21" s="856" t="s">
        <v>2</v>
      </c>
      <c r="T21" s="347"/>
      <c r="U21" s="459"/>
      <c r="V21" s="459"/>
    </row>
    <row r="22" spans="1:22" s="92" customFormat="1" ht="18.75" customHeight="1" x14ac:dyDescent="0.2">
      <c r="A22" s="369"/>
      <c r="B22" s="864"/>
      <c r="C22" s="861"/>
      <c r="D22" s="862"/>
      <c r="E22" s="862"/>
      <c r="F22" s="862"/>
      <c r="G22" s="862"/>
      <c r="H22" s="862"/>
      <c r="I22" s="862"/>
      <c r="J22" s="862"/>
      <c r="K22" s="862"/>
      <c r="L22" s="863"/>
      <c r="M22" s="865"/>
      <c r="N22" s="866"/>
      <c r="O22" s="867"/>
      <c r="P22" s="868"/>
      <c r="Q22" s="874"/>
      <c r="R22" s="875"/>
      <c r="S22" s="857"/>
      <c r="T22" s="347"/>
    </row>
    <row r="23" spans="1:22" customFormat="1" ht="22.5" customHeight="1" x14ac:dyDescent="0.2">
      <c r="A23" s="212"/>
      <c r="B23" s="284"/>
      <c r="C23" s="806"/>
      <c r="D23" s="807"/>
      <c r="E23" s="807"/>
      <c r="F23" s="807"/>
      <c r="G23" s="807"/>
      <c r="H23" s="807"/>
      <c r="I23" s="807"/>
      <c r="J23" s="807"/>
      <c r="K23" s="807"/>
      <c r="L23" s="808"/>
      <c r="M23" s="452"/>
      <c r="N23" s="228"/>
      <c r="O23" s="841"/>
      <c r="P23" s="842"/>
      <c r="Q23" s="843" t="str">
        <f>IF(ISERROR(INDEX($V$23:$V$28,MATCH(M23,$U$23:$U$28,0))*O23),"",INDEX($V$23:$V$28,MATCH(M23,$U$23:$U$28,0))*O23)</f>
        <v/>
      </c>
      <c r="R23" s="844"/>
      <c r="S23" s="52"/>
      <c r="T23" s="376"/>
      <c r="U23" s="460" t="str">
        <f>IF($C$15=0,"",$C$15)</f>
        <v>USD</v>
      </c>
      <c r="V23" s="461">
        <f>IF(E15=0,"",E15)</f>
        <v>1</v>
      </c>
    </row>
    <row r="24" spans="1:22" customFormat="1" ht="22.5" customHeight="1" x14ac:dyDescent="0.2">
      <c r="A24" s="212"/>
      <c r="B24" s="284"/>
      <c r="C24" s="806"/>
      <c r="D24" s="807"/>
      <c r="E24" s="807"/>
      <c r="F24" s="807"/>
      <c r="G24" s="807"/>
      <c r="H24" s="807"/>
      <c r="I24" s="807"/>
      <c r="J24" s="807"/>
      <c r="K24" s="807"/>
      <c r="L24" s="808"/>
      <c r="M24" s="452"/>
      <c r="N24" s="228"/>
      <c r="O24" s="841"/>
      <c r="P24" s="842"/>
      <c r="Q24" s="843" t="str">
        <f t="shared" ref="Q24:Q59" si="0">IF(ISERROR(INDEX($V$23:$V$28,MATCH(M24,$U$23:$U$28,0))*O24),"",INDEX($V$23:$V$28,MATCH(M24,$U$23:$U$28,0))*O24)</f>
        <v/>
      </c>
      <c r="R24" s="844"/>
      <c r="S24" s="52"/>
      <c r="T24" s="376"/>
      <c r="U24" s="460" t="str">
        <f>IF($I$15=0,"",$I$15)</f>
        <v/>
      </c>
      <c r="V24" s="461" t="str">
        <f>IF(K15=0,"",K15)</f>
        <v/>
      </c>
    </row>
    <row r="25" spans="1:22" customFormat="1" ht="22.5" customHeight="1" x14ac:dyDescent="0.2">
      <c r="A25" s="212"/>
      <c r="B25" s="284"/>
      <c r="C25" s="806"/>
      <c r="D25" s="807"/>
      <c r="E25" s="807"/>
      <c r="F25" s="807"/>
      <c r="G25" s="807"/>
      <c r="H25" s="807"/>
      <c r="I25" s="807"/>
      <c r="J25" s="807"/>
      <c r="K25" s="807"/>
      <c r="L25" s="808"/>
      <c r="M25" s="452"/>
      <c r="N25" s="228"/>
      <c r="O25" s="841"/>
      <c r="P25" s="842"/>
      <c r="Q25" s="843" t="str">
        <f t="shared" si="0"/>
        <v/>
      </c>
      <c r="R25" s="844"/>
      <c r="S25" s="52"/>
      <c r="T25" s="376"/>
      <c r="U25" s="460" t="str">
        <f>IF($P$15=0,"",$P$15)</f>
        <v/>
      </c>
      <c r="V25" s="461" t="str">
        <f>IF(R15=0,"",R15)</f>
        <v/>
      </c>
    </row>
    <row r="26" spans="1:22" customFormat="1" ht="22.5" customHeight="1" x14ac:dyDescent="0.2">
      <c r="A26" s="212"/>
      <c r="B26" s="284"/>
      <c r="C26" s="806"/>
      <c r="D26" s="807"/>
      <c r="E26" s="807"/>
      <c r="F26" s="807"/>
      <c r="G26" s="807"/>
      <c r="H26" s="807"/>
      <c r="I26" s="807"/>
      <c r="J26" s="807"/>
      <c r="K26" s="807"/>
      <c r="L26" s="808"/>
      <c r="M26" s="452"/>
      <c r="N26" s="228"/>
      <c r="O26" s="841"/>
      <c r="P26" s="842"/>
      <c r="Q26" s="843" t="str">
        <f t="shared" si="0"/>
        <v/>
      </c>
      <c r="R26" s="844"/>
      <c r="S26" s="52"/>
      <c r="T26" s="376"/>
      <c r="U26" s="460" t="str">
        <f>IF($C$17=0,"",$C$17)</f>
        <v/>
      </c>
      <c r="V26" s="461" t="str">
        <f>IF(E17=0,"",E17)</f>
        <v/>
      </c>
    </row>
    <row r="27" spans="1:22" customFormat="1" ht="22.5" customHeight="1" x14ac:dyDescent="0.2">
      <c r="A27" s="212"/>
      <c r="B27" s="284"/>
      <c r="C27" s="806"/>
      <c r="D27" s="807"/>
      <c r="E27" s="807"/>
      <c r="F27" s="807"/>
      <c r="G27" s="807"/>
      <c r="H27" s="807"/>
      <c r="I27" s="807"/>
      <c r="J27" s="807"/>
      <c r="K27" s="807"/>
      <c r="L27" s="808"/>
      <c r="M27" s="452"/>
      <c r="N27" s="228"/>
      <c r="O27" s="841"/>
      <c r="P27" s="842"/>
      <c r="Q27" s="843" t="str">
        <f t="shared" si="0"/>
        <v/>
      </c>
      <c r="R27" s="844"/>
      <c r="S27" s="52"/>
      <c r="T27" s="376"/>
      <c r="U27" s="460" t="str">
        <f>IF(I17=0,"",I17)</f>
        <v/>
      </c>
      <c r="V27" s="461" t="str">
        <f>IF(K17=0,"",K17)</f>
        <v/>
      </c>
    </row>
    <row r="28" spans="1:22" customFormat="1" ht="22.5" customHeight="1" x14ac:dyDescent="0.2">
      <c r="A28" s="212"/>
      <c r="B28" s="284"/>
      <c r="C28" s="806"/>
      <c r="D28" s="807"/>
      <c r="E28" s="807"/>
      <c r="F28" s="807"/>
      <c r="G28" s="807"/>
      <c r="H28" s="807"/>
      <c r="I28" s="807"/>
      <c r="J28" s="807"/>
      <c r="K28" s="807"/>
      <c r="L28" s="808"/>
      <c r="M28" s="452"/>
      <c r="N28" s="228"/>
      <c r="O28" s="841"/>
      <c r="P28" s="842"/>
      <c r="Q28" s="843" t="str">
        <f t="shared" si="0"/>
        <v/>
      </c>
      <c r="R28" s="844"/>
      <c r="S28" s="52"/>
      <c r="T28" s="376"/>
      <c r="U28" s="460" t="str">
        <f>IF($P$17=0,"",$P$17)</f>
        <v/>
      </c>
      <c r="V28" s="461" t="str">
        <f>IF(R17=0,"",R17)</f>
        <v/>
      </c>
    </row>
    <row r="29" spans="1:22" customFormat="1" ht="22.5" customHeight="1" x14ac:dyDescent="0.2">
      <c r="A29" s="212"/>
      <c r="B29" s="284"/>
      <c r="C29" s="806"/>
      <c r="D29" s="807"/>
      <c r="E29" s="807"/>
      <c r="F29" s="807"/>
      <c r="G29" s="807"/>
      <c r="H29" s="807"/>
      <c r="I29" s="807"/>
      <c r="J29" s="807"/>
      <c r="K29" s="807"/>
      <c r="L29" s="808"/>
      <c r="M29" s="452"/>
      <c r="N29" s="228"/>
      <c r="O29" s="841"/>
      <c r="P29" s="842"/>
      <c r="Q29" s="843" t="str">
        <f t="shared" si="0"/>
        <v/>
      </c>
      <c r="R29" s="844"/>
      <c r="S29" s="52"/>
      <c r="T29" s="376"/>
      <c r="U29" s="454"/>
      <c r="V29" s="454"/>
    </row>
    <row r="30" spans="1:22" customFormat="1" ht="22.5" customHeight="1" x14ac:dyDescent="0.2">
      <c r="A30" s="212"/>
      <c r="B30" s="284"/>
      <c r="C30" s="806"/>
      <c r="D30" s="807"/>
      <c r="E30" s="807"/>
      <c r="F30" s="807"/>
      <c r="G30" s="807"/>
      <c r="H30" s="807"/>
      <c r="I30" s="807"/>
      <c r="J30" s="807"/>
      <c r="K30" s="807"/>
      <c r="L30" s="808"/>
      <c r="M30" s="452"/>
      <c r="N30" s="228"/>
      <c r="O30" s="841"/>
      <c r="P30" s="842"/>
      <c r="Q30" s="843" t="str">
        <f t="shared" si="0"/>
        <v/>
      </c>
      <c r="R30" s="844"/>
      <c r="S30" s="52"/>
      <c r="T30" s="376"/>
      <c r="U30" s="454"/>
      <c r="V30" s="454"/>
    </row>
    <row r="31" spans="1:22" customFormat="1" ht="22.5" customHeight="1" x14ac:dyDescent="0.2">
      <c r="A31" s="212"/>
      <c r="B31" s="284"/>
      <c r="C31" s="806"/>
      <c r="D31" s="807"/>
      <c r="E31" s="807"/>
      <c r="F31" s="807"/>
      <c r="G31" s="807"/>
      <c r="H31" s="807"/>
      <c r="I31" s="807"/>
      <c r="J31" s="807"/>
      <c r="K31" s="807"/>
      <c r="L31" s="808"/>
      <c r="M31" s="452"/>
      <c r="N31" s="228"/>
      <c r="O31" s="841"/>
      <c r="P31" s="842"/>
      <c r="Q31" s="843" t="str">
        <f t="shared" si="0"/>
        <v/>
      </c>
      <c r="R31" s="844"/>
      <c r="S31" s="52"/>
      <c r="T31" s="376"/>
      <c r="U31" s="454"/>
      <c r="V31" s="454"/>
    </row>
    <row r="32" spans="1:22" customFormat="1" ht="22.5" customHeight="1" x14ac:dyDescent="0.2">
      <c r="A32" s="212"/>
      <c r="B32" s="284"/>
      <c r="C32" s="806"/>
      <c r="D32" s="807"/>
      <c r="E32" s="807"/>
      <c r="F32" s="807"/>
      <c r="G32" s="807"/>
      <c r="H32" s="807"/>
      <c r="I32" s="807"/>
      <c r="J32" s="807"/>
      <c r="K32" s="807"/>
      <c r="L32" s="808"/>
      <c r="M32" s="452"/>
      <c r="N32" s="228"/>
      <c r="O32" s="841"/>
      <c r="P32" s="842"/>
      <c r="Q32" s="843" t="str">
        <f t="shared" si="0"/>
        <v/>
      </c>
      <c r="R32" s="844"/>
      <c r="S32" s="52"/>
      <c r="T32" s="376"/>
      <c r="U32" s="454"/>
      <c r="V32" s="454"/>
    </row>
    <row r="33" spans="1:22" customFormat="1" ht="22.5" customHeight="1" x14ac:dyDescent="0.2">
      <c r="A33" s="212"/>
      <c r="B33" s="284"/>
      <c r="C33" s="806"/>
      <c r="D33" s="807"/>
      <c r="E33" s="807"/>
      <c r="F33" s="807"/>
      <c r="G33" s="807"/>
      <c r="H33" s="807"/>
      <c r="I33" s="807"/>
      <c r="J33" s="807"/>
      <c r="K33" s="807"/>
      <c r="L33" s="808"/>
      <c r="M33" s="452"/>
      <c r="N33" s="228"/>
      <c r="O33" s="841"/>
      <c r="P33" s="842"/>
      <c r="Q33" s="843" t="str">
        <f t="shared" si="0"/>
        <v/>
      </c>
      <c r="R33" s="844"/>
      <c r="S33" s="52"/>
      <c r="T33" s="376"/>
      <c r="U33" s="454"/>
      <c r="V33" s="454"/>
    </row>
    <row r="34" spans="1:22" customFormat="1" ht="22.5" customHeight="1" x14ac:dyDescent="0.2">
      <c r="A34" s="212"/>
      <c r="B34" s="284"/>
      <c r="C34" s="806"/>
      <c r="D34" s="807"/>
      <c r="E34" s="807"/>
      <c r="F34" s="807"/>
      <c r="G34" s="807"/>
      <c r="H34" s="807"/>
      <c r="I34" s="807"/>
      <c r="J34" s="807"/>
      <c r="K34" s="807"/>
      <c r="L34" s="808"/>
      <c r="M34" s="452"/>
      <c r="N34" s="228"/>
      <c r="O34" s="841"/>
      <c r="P34" s="842"/>
      <c r="Q34" s="843" t="str">
        <f t="shared" si="0"/>
        <v/>
      </c>
      <c r="R34" s="844"/>
      <c r="S34" s="52"/>
      <c r="T34" s="376"/>
      <c r="U34" s="454"/>
      <c r="V34" s="454"/>
    </row>
    <row r="35" spans="1:22" customFormat="1" ht="22.5" customHeight="1" x14ac:dyDescent="0.2">
      <c r="A35" s="212"/>
      <c r="B35" s="284"/>
      <c r="C35" s="806"/>
      <c r="D35" s="807"/>
      <c r="E35" s="807"/>
      <c r="F35" s="807"/>
      <c r="G35" s="807"/>
      <c r="H35" s="807"/>
      <c r="I35" s="807"/>
      <c r="J35" s="807"/>
      <c r="K35" s="807"/>
      <c r="L35" s="808"/>
      <c r="M35" s="452"/>
      <c r="N35" s="228"/>
      <c r="O35" s="841"/>
      <c r="P35" s="842"/>
      <c r="Q35" s="843" t="str">
        <f t="shared" si="0"/>
        <v/>
      </c>
      <c r="R35" s="844"/>
      <c r="S35" s="52"/>
      <c r="T35" s="376"/>
      <c r="U35" s="454"/>
      <c r="V35" s="454"/>
    </row>
    <row r="36" spans="1:22" customFormat="1" ht="22.5" customHeight="1" x14ac:dyDescent="0.2">
      <c r="A36" s="212"/>
      <c r="B36" s="284"/>
      <c r="C36" s="806"/>
      <c r="D36" s="807"/>
      <c r="E36" s="807"/>
      <c r="F36" s="807"/>
      <c r="G36" s="807"/>
      <c r="H36" s="807"/>
      <c r="I36" s="807"/>
      <c r="J36" s="807"/>
      <c r="K36" s="807"/>
      <c r="L36" s="808"/>
      <c r="M36" s="452"/>
      <c r="N36" s="228"/>
      <c r="O36" s="841"/>
      <c r="P36" s="842"/>
      <c r="Q36" s="843" t="str">
        <f t="shared" si="0"/>
        <v/>
      </c>
      <c r="R36" s="844"/>
      <c r="S36" s="52"/>
      <c r="T36" s="376"/>
      <c r="U36" s="454"/>
      <c r="V36" s="454"/>
    </row>
    <row r="37" spans="1:22" customFormat="1" ht="22.5" customHeight="1" x14ac:dyDescent="0.2">
      <c r="A37" s="212"/>
      <c r="B37" s="284"/>
      <c r="C37" s="806"/>
      <c r="D37" s="807"/>
      <c r="E37" s="807"/>
      <c r="F37" s="807"/>
      <c r="G37" s="807"/>
      <c r="H37" s="807"/>
      <c r="I37" s="807"/>
      <c r="J37" s="807"/>
      <c r="K37" s="807"/>
      <c r="L37" s="808"/>
      <c r="M37" s="452"/>
      <c r="N37" s="228"/>
      <c r="O37" s="841"/>
      <c r="P37" s="842"/>
      <c r="Q37" s="843" t="str">
        <f t="shared" si="0"/>
        <v/>
      </c>
      <c r="R37" s="844"/>
      <c r="S37" s="52"/>
      <c r="T37" s="376"/>
      <c r="U37" s="454"/>
      <c r="V37" s="454"/>
    </row>
    <row r="38" spans="1:22" customFormat="1" ht="22.5" customHeight="1" x14ac:dyDescent="0.2">
      <c r="A38" s="212"/>
      <c r="B38" s="284"/>
      <c r="C38" s="806"/>
      <c r="D38" s="807"/>
      <c r="E38" s="807"/>
      <c r="F38" s="807"/>
      <c r="G38" s="807"/>
      <c r="H38" s="807"/>
      <c r="I38" s="807"/>
      <c r="J38" s="807"/>
      <c r="K38" s="807"/>
      <c r="L38" s="808"/>
      <c r="M38" s="452"/>
      <c r="N38" s="228"/>
      <c r="O38" s="841"/>
      <c r="P38" s="842"/>
      <c r="Q38" s="843" t="str">
        <f t="shared" si="0"/>
        <v/>
      </c>
      <c r="R38" s="844"/>
      <c r="S38" s="52"/>
      <c r="T38" s="376"/>
      <c r="U38" s="454"/>
      <c r="V38" s="454"/>
    </row>
    <row r="39" spans="1:22" customFormat="1" ht="22.5" customHeight="1" x14ac:dyDescent="0.2">
      <c r="A39" s="212"/>
      <c r="B39" s="284"/>
      <c r="C39" s="806"/>
      <c r="D39" s="807"/>
      <c r="E39" s="807"/>
      <c r="F39" s="807"/>
      <c r="G39" s="807"/>
      <c r="H39" s="807"/>
      <c r="I39" s="807"/>
      <c r="J39" s="807"/>
      <c r="K39" s="807"/>
      <c r="L39" s="808"/>
      <c r="M39" s="452"/>
      <c r="N39" s="228"/>
      <c r="O39" s="841"/>
      <c r="P39" s="842"/>
      <c r="Q39" s="843" t="str">
        <f t="shared" si="0"/>
        <v/>
      </c>
      <c r="R39" s="844"/>
      <c r="S39" s="52"/>
      <c r="T39" s="376"/>
      <c r="U39" s="454"/>
      <c r="V39" s="454"/>
    </row>
    <row r="40" spans="1:22" customFormat="1" ht="22.5" customHeight="1" x14ac:dyDescent="0.2">
      <c r="A40" s="212"/>
      <c r="B40" s="284"/>
      <c r="C40" s="806"/>
      <c r="D40" s="807"/>
      <c r="E40" s="807"/>
      <c r="F40" s="807"/>
      <c r="G40" s="807"/>
      <c r="H40" s="807"/>
      <c r="I40" s="807"/>
      <c r="J40" s="807"/>
      <c r="K40" s="807"/>
      <c r="L40" s="808"/>
      <c r="M40" s="452"/>
      <c r="N40" s="228"/>
      <c r="O40" s="841"/>
      <c r="P40" s="842"/>
      <c r="Q40" s="843" t="str">
        <f t="shared" si="0"/>
        <v/>
      </c>
      <c r="R40" s="844"/>
      <c r="S40" s="52"/>
      <c r="T40" s="376"/>
      <c r="U40" s="454"/>
      <c r="V40" s="454"/>
    </row>
    <row r="41" spans="1:22" customFormat="1" ht="22.5" customHeight="1" x14ac:dyDescent="0.2">
      <c r="A41" s="212"/>
      <c r="B41" s="284"/>
      <c r="C41" s="806"/>
      <c r="D41" s="807"/>
      <c r="E41" s="807"/>
      <c r="F41" s="807"/>
      <c r="G41" s="807"/>
      <c r="H41" s="807"/>
      <c r="I41" s="807"/>
      <c r="J41" s="807"/>
      <c r="K41" s="807"/>
      <c r="L41" s="808"/>
      <c r="M41" s="452"/>
      <c r="N41" s="228"/>
      <c r="O41" s="841"/>
      <c r="P41" s="842"/>
      <c r="Q41" s="843" t="str">
        <f t="shared" si="0"/>
        <v/>
      </c>
      <c r="R41" s="844"/>
      <c r="S41" s="52"/>
      <c r="T41" s="376"/>
      <c r="U41" s="454"/>
      <c r="V41" s="454"/>
    </row>
    <row r="42" spans="1:22" s="268" customFormat="1" ht="22.5" customHeight="1" x14ac:dyDescent="0.2">
      <c r="A42" s="212"/>
      <c r="B42" s="284"/>
      <c r="C42" s="806"/>
      <c r="D42" s="807"/>
      <c r="E42" s="807"/>
      <c r="F42" s="807"/>
      <c r="G42" s="807"/>
      <c r="H42" s="807"/>
      <c r="I42" s="807"/>
      <c r="J42" s="807"/>
      <c r="K42" s="807"/>
      <c r="L42" s="808"/>
      <c r="M42" s="452"/>
      <c r="N42" s="228"/>
      <c r="O42" s="332"/>
      <c r="P42" s="333"/>
      <c r="Q42" s="843" t="str">
        <f t="shared" si="0"/>
        <v/>
      </c>
      <c r="R42" s="844"/>
      <c r="S42" s="52"/>
      <c r="T42" s="376"/>
      <c r="U42" s="454"/>
      <c r="V42" s="454"/>
    </row>
    <row r="43" spans="1:22" s="268" customFormat="1" ht="22.5" customHeight="1" x14ac:dyDescent="0.2">
      <c r="A43" s="212"/>
      <c r="B43" s="284"/>
      <c r="C43" s="806"/>
      <c r="D43" s="807"/>
      <c r="E43" s="807"/>
      <c r="F43" s="807"/>
      <c r="G43" s="807"/>
      <c r="H43" s="807"/>
      <c r="I43" s="807"/>
      <c r="J43" s="807"/>
      <c r="K43" s="807"/>
      <c r="L43" s="808"/>
      <c r="M43" s="452"/>
      <c r="N43" s="228"/>
      <c r="O43" s="332"/>
      <c r="P43" s="333"/>
      <c r="Q43" s="843" t="str">
        <f t="shared" si="0"/>
        <v/>
      </c>
      <c r="R43" s="844"/>
      <c r="S43" s="52"/>
      <c r="T43" s="376"/>
      <c r="U43" s="454"/>
      <c r="V43" s="454"/>
    </row>
    <row r="44" spans="1:22" s="268" customFormat="1" ht="22.5" customHeight="1" x14ac:dyDescent="0.2">
      <c r="A44" s="212"/>
      <c r="B44" s="284"/>
      <c r="C44" s="806"/>
      <c r="D44" s="807"/>
      <c r="E44" s="807"/>
      <c r="F44" s="807"/>
      <c r="G44" s="807"/>
      <c r="H44" s="807"/>
      <c r="I44" s="807"/>
      <c r="J44" s="807"/>
      <c r="K44" s="807"/>
      <c r="L44" s="808"/>
      <c r="M44" s="452"/>
      <c r="N44" s="228"/>
      <c r="O44" s="332"/>
      <c r="P44" s="333"/>
      <c r="Q44" s="843" t="str">
        <f t="shared" si="0"/>
        <v/>
      </c>
      <c r="R44" s="844"/>
      <c r="S44" s="52"/>
      <c r="T44" s="376"/>
      <c r="U44" s="454"/>
      <c r="V44" s="454"/>
    </row>
    <row r="45" spans="1:22" s="268" customFormat="1" ht="22.5" customHeight="1" x14ac:dyDescent="0.2">
      <c r="A45" s="212"/>
      <c r="B45" s="284"/>
      <c r="C45" s="806"/>
      <c r="D45" s="807"/>
      <c r="E45" s="807"/>
      <c r="F45" s="807"/>
      <c r="G45" s="807"/>
      <c r="H45" s="807"/>
      <c r="I45" s="807"/>
      <c r="J45" s="807"/>
      <c r="K45" s="807"/>
      <c r="L45" s="808"/>
      <c r="M45" s="452"/>
      <c r="N45" s="228"/>
      <c r="O45" s="332"/>
      <c r="P45" s="333"/>
      <c r="Q45" s="843" t="str">
        <f t="shared" si="0"/>
        <v/>
      </c>
      <c r="R45" s="844"/>
      <c r="S45" s="52"/>
      <c r="T45" s="376"/>
      <c r="U45" s="454"/>
      <c r="V45" s="454"/>
    </row>
    <row r="46" spans="1:22" s="268" customFormat="1" ht="22.5" customHeight="1" x14ac:dyDescent="0.2">
      <c r="A46" s="212"/>
      <c r="B46" s="284"/>
      <c r="C46" s="806"/>
      <c r="D46" s="807"/>
      <c r="E46" s="807"/>
      <c r="F46" s="807"/>
      <c r="G46" s="807"/>
      <c r="H46" s="807"/>
      <c r="I46" s="807"/>
      <c r="J46" s="807"/>
      <c r="K46" s="807"/>
      <c r="L46" s="808"/>
      <c r="M46" s="452"/>
      <c r="N46" s="228"/>
      <c r="O46" s="332"/>
      <c r="P46" s="333"/>
      <c r="Q46" s="843" t="str">
        <f t="shared" si="0"/>
        <v/>
      </c>
      <c r="R46" s="844"/>
      <c r="S46" s="52"/>
      <c r="T46" s="376"/>
      <c r="U46" s="454"/>
      <c r="V46" s="454"/>
    </row>
    <row r="47" spans="1:22" s="268" customFormat="1" ht="22.5" customHeight="1" x14ac:dyDescent="0.2">
      <c r="A47" s="212"/>
      <c r="B47" s="284"/>
      <c r="C47" s="806"/>
      <c r="D47" s="807"/>
      <c r="E47" s="807"/>
      <c r="F47" s="807"/>
      <c r="G47" s="807"/>
      <c r="H47" s="807"/>
      <c r="I47" s="807"/>
      <c r="J47" s="807"/>
      <c r="K47" s="807"/>
      <c r="L47" s="808"/>
      <c r="M47" s="452"/>
      <c r="N47" s="228"/>
      <c r="O47" s="332"/>
      <c r="P47" s="333"/>
      <c r="Q47" s="843" t="str">
        <f t="shared" si="0"/>
        <v/>
      </c>
      <c r="R47" s="844"/>
      <c r="S47" s="52"/>
      <c r="T47" s="376"/>
      <c r="U47" s="454"/>
      <c r="V47" s="454"/>
    </row>
    <row r="48" spans="1:22" s="268" customFormat="1" ht="22.5" customHeight="1" x14ac:dyDescent="0.2">
      <c r="A48" s="212"/>
      <c r="B48" s="284"/>
      <c r="C48" s="806"/>
      <c r="D48" s="807"/>
      <c r="E48" s="807"/>
      <c r="F48" s="807"/>
      <c r="G48" s="807"/>
      <c r="H48" s="807"/>
      <c r="I48" s="807"/>
      <c r="J48" s="807"/>
      <c r="K48" s="807"/>
      <c r="L48" s="808"/>
      <c r="M48" s="452"/>
      <c r="N48" s="228"/>
      <c r="O48" s="332"/>
      <c r="P48" s="333"/>
      <c r="Q48" s="843" t="str">
        <f t="shared" si="0"/>
        <v/>
      </c>
      <c r="R48" s="844"/>
      <c r="S48" s="52"/>
      <c r="T48" s="376"/>
      <c r="U48" s="454"/>
      <c r="V48" s="454"/>
    </row>
    <row r="49" spans="1:22" s="268" customFormat="1" ht="22.5" customHeight="1" x14ac:dyDescent="0.2">
      <c r="A49" s="212"/>
      <c r="B49" s="284"/>
      <c r="C49" s="806"/>
      <c r="D49" s="807"/>
      <c r="E49" s="807"/>
      <c r="F49" s="807"/>
      <c r="G49" s="807"/>
      <c r="H49" s="807"/>
      <c r="I49" s="807"/>
      <c r="J49" s="807"/>
      <c r="K49" s="807"/>
      <c r="L49" s="808"/>
      <c r="M49" s="452"/>
      <c r="N49" s="228"/>
      <c r="O49" s="332"/>
      <c r="P49" s="333"/>
      <c r="Q49" s="843" t="str">
        <f t="shared" si="0"/>
        <v/>
      </c>
      <c r="R49" s="844"/>
      <c r="S49" s="52"/>
      <c r="T49" s="376"/>
      <c r="U49" s="454"/>
      <c r="V49" s="454"/>
    </row>
    <row r="50" spans="1:22" s="268" customFormat="1" ht="22.5" customHeight="1" x14ac:dyDescent="0.2">
      <c r="A50" s="212"/>
      <c r="B50" s="284"/>
      <c r="C50" s="806"/>
      <c r="D50" s="807"/>
      <c r="E50" s="807"/>
      <c r="F50" s="807"/>
      <c r="G50" s="807"/>
      <c r="H50" s="807"/>
      <c r="I50" s="807"/>
      <c r="J50" s="807"/>
      <c r="K50" s="807"/>
      <c r="L50" s="808"/>
      <c r="M50" s="452"/>
      <c r="N50" s="228"/>
      <c r="O50" s="332"/>
      <c r="P50" s="333"/>
      <c r="Q50" s="843" t="str">
        <f t="shared" si="0"/>
        <v/>
      </c>
      <c r="R50" s="844"/>
      <c r="S50" s="52"/>
      <c r="T50" s="376"/>
      <c r="U50" s="454"/>
      <c r="V50" s="454"/>
    </row>
    <row r="51" spans="1:22" s="268" customFormat="1" ht="22.5" customHeight="1" x14ac:dyDescent="0.2">
      <c r="A51" s="212"/>
      <c r="B51" s="284"/>
      <c r="C51" s="806"/>
      <c r="D51" s="807"/>
      <c r="E51" s="807"/>
      <c r="F51" s="807"/>
      <c r="G51" s="807"/>
      <c r="H51" s="807"/>
      <c r="I51" s="807"/>
      <c r="J51" s="807"/>
      <c r="K51" s="807"/>
      <c r="L51" s="808"/>
      <c r="M51" s="452"/>
      <c r="N51" s="228"/>
      <c r="O51" s="332"/>
      <c r="P51" s="333"/>
      <c r="Q51" s="843" t="str">
        <f t="shared" si="0"/>
        <v/>
      </c>
      <c r="R51" s="844"/>
      <c r="S51" s="52"/>
      <c r="T51" s="376"/>
      <c r="U51" s="454"/>
      <c r="V51" s="454"/>
    </row>
    <row r="52" spans="1:22" s="268" customFormat="1" ht="22.5" customHeight="1" x14ac:dyDescent="0.2">
      <c r="A52" s="212"/>
      <c r="B52" s="284"/>
      <c r="C52" s="806"/>
      <c r="D52" s="807"/>
      <c r="E52" s="807"/>
      <c r="F52" s="807"/>
      <c r="G52" s="807"/>
      <c r="H52" s="807"/>
      <c r="I52" s="807"/>
      <c r="J52" s="807"/>
      <c r="K52" s="807"/>
      <c r="L52" s="808"/>
      <c r="M52" s="452"/>
      <c r="N52" s="228"/>
      <c r="O52" s="332"/>
      <c r="P52" s="333"/>
      <c r="Q52" s="843" t="str">
        <f t="shared" si="0"/>
        <v/>
      </c>
      <c r="R52" s="844"/>
      <c r="S52" s="52"/>
      <c r="T52" s="376"/>
      <c r="U52" s="454"/>
      <c r="V52" s="454"/>
    </row>
    <row r="53" spans="1:22" s="268" customFormat="1" ht="22.5" customHeight="1" x14ac:dyDescent="0.2">
      <c r="A53" s="212"/>
      <c r="B53" s="284"/>
      <c r="C53" s="806"/>
      <c r="D53" s="807"/>
      <c r="E53" s="807"/>
      <c r="F53" s="807"/>
      <c r="G53" s="807"/>
      <c r="H53" s="807"/>
      <c r="I53" s="807"/>
      <c r="J53" s="807"/>
      <c r="K53" s="807"/>
      <c r="L53" s="808"/>
      <c r="M53" s="452"/>
      <c r="N53" s="228"/>
      <c r="O53" s="332"/>
      <c r="P53" s="333"/>
      <c r="Q53" s="843" t="str">
        <f t="shared" si="0"/>
        <v/>
      </c>
      <c r="R53" s="844"/>
      <c r="S53" s="52"/>
      <c r="T53" s="376"/>
      <c r="U53" s="454"/>
      <c r="V53" s="454"/>
    </row>
    <row r="54" spans="1:22" s="268" customFormat="1" ht="22.5" customHeight="1" x14ac:dyDescent="0.2">
      <c r="A54" s="212"/>
      <c r="B54" s="284"/>
      <c r="C54" s="806"/>
      <c r="D54" s="807"/>
      <c r="E54" s="807"/>
      <c r="F54" s="807"/>
      <c r="G54" s="807"/>
      <c r="H54" s="807"/>
      <c r="I54" s="807"/>
      <c r="J54" s="807"/>
      <c r="K54" s="807"/>
      <c r="L54" s="808"/>
      <c r="M54" s="452"/>
      <c r="N54" s="228"/>
      <c r="O54" s="332"/>
      <c r="P54" s="333"/>
      <c r="Q54" s="843" t="str">
        <f t="shared" si="0"/>
        <v/>
      </c>
      <c r="R54" s="844"/>
      <c r="S54" s="52"/>
      <c r="T54" s="376"/>
      <c r="U54" s="454"/>
      <c r="V54" s="454"/>
    </row>
    <row r="55" spans="1:22" customFormat="1" ht="22.5" customHeight="1" x14ac:dyDescent="0.2">
      <c r="A55" s="212"/>
      <c r="B55" s="284"/>
      <c r="C55" s="806"/>
      <c r="D55" s="807"/>
      <c r="E55" s="807"/>
      <c r="F55" s="807"/>
      <c r="G55" s="807"/>
      <c r="H55" s="807"/>
      <c r="I55" s="807"/>
      <c r="J55" s="807"/>
      <c r="K55" s="807"/>
      <c r="L55" s="808"/>
      <c r="M55" s="452"/>
      <c r="N55" s="228"/>
      <c r="O55" s="841"/>
      <c r="P55" s="842"/>
      <c r="Q55" s="843" t="str">
        <f t="shared" si="0"/>
        <v/>
      </c>
      <c r="R55" s="844"/>
      <c r="S55" s="52"/>
      <c r="T55" s="376"/>
      <c r="U55" s="454"/>
      <c r="V55" s="454"/>
    </row>
    <row r="56" spans="1:22" customFormat="1" ht="22.5" customHeight="1" x14ac:dyDescent="0.2">
      <c r="A56" s="212"/>
      <c r="B56" s="284"/>
      <c r="C56" s="806"/>
      <c r="D56" s="807"/>
      <c r="E56" s="807"/>
      <c r="F56" s="807"/>
      <c r="G56" s="807"/>
      <c r="H56" s="807"/>
      <c r="I56" s="807"/>
      <c r="J56" s="807"/>
      <c r="K56" s="807"/>
      <c r="L56" s="808"/>
      <c r="M56" s="452"/>
      <c r="N56" s="228"/>
      <c r="O56" s="841"/>
      <c r="P56" s="842"/>
      <c r="Q56" s="843" t="str">
        <f t="shared" si="0"/>
        <v/>
      </c>
      <c r="R56" s="844"/>
      <c r="S56" s="52"/>
      <c r="T56" s="376"/>
      <c r="U56" s="454"/>
      <c r="V56" s="454"/>
    </row>
    <row r="57" spans="1:22" s="268" customFormat="1" ht="22.5" customHeight="1" x14ac:dyDescent="0.2">
      <c r="A57" s="212"/>
      <c r="B57" s="284"/>
      <c r="C57" s="806"/>
      <c r="D57" s="807"/>
      <c r="E57" s="807"/>
      <c r="F57" s="807"/>
      <c r="G57" s="807"/>
      <c r="H57" s="807"/>
      <c r="I57" s="807"/>
      <c r="J57" s="807"/>
      <c r="K57" s="807"/>
      <c r="L57" s="808"/>
      <c r="M57" s="452"/>
      <c r="N57" s="228"/>
      <c r="O57" s="332"/>
      <c r="P57" s="333"/>
      <c r="Q57" s="843" t="str">
        <f t="shared" si="0"/>
        <v/>
      </c>
      <c r="R57" s="844"/>
      <c r="S57" s="52"/>
      <c r="T57" s="376"/>
      <c r="U57" s="454"/>
      <c r="V57" s="454"/>
    </row>
    <row r="58" spans="1:22" customFormat="1" ht="22.5" customHeight="1" x14ac:dyDescent="0.2">
      <c r="A58" s="212"/>
      <c r="B58" s="284"/>
      <c r="C58" s="806"/>
      <c r="D58" s="807"/>
      <c r="E58" s="807"/>
      <c r="F58" s="807"/>
      <c r="G58" s="807"/>
      <c r="H58" s="807"/>
      <c r="I58" s="807"/>
      <c r="J58" s="807"/>
      <c r="K58" s="807"/>
      <c r="L58" s="808"/>
      <c r="M58" s="452"/>
      <c r="N58" s="228"/>
      <c r="O58" s="841"/>
      <c r="P58" s="842"/>
      <c r="Q58" s="843" t="str">
        <f t="shared" si="0"/>
        <v/>
      </c>
      <c r="R58" s="844"/>
      <c r="S58" s="52"/>
      <c r="T58" s="376"/>
      <c r="U58" s="454"/>
      <c r="V58" s="454"/>
    </row>
    <row r="59" spans="1:22" customFormat="1" ht="22.5" customHeight="1" x14ac:dyDescent="0.2">
      <c r="A59" s="212"/>
      <c r="B59" s="284"/>
      <c r="C59" s="806"/>
      <c r="D59" s="807"/>
      <c r="E59" s="807"/>
      <c r="F59" s="807"/>
      <c r="G59" s="807"/>
      <c r="H59" s="807"/>
      <c r="I59" s="807"/>
      <c r="J59" s="807"/>
      <c r="K59" s="807"/>
      <c r="L59" s="808"/>
      <c r="M59" s="452"/>
      <c r="N59" s="228"/>
      <c r="O59" s="841"/>
      <c r="P59" s="842"/>
      <c r="Q59" s="843" t="str">
        <f t="shared" si="0"/>
        <v/>
      </c>
      <c r="R59" s="844"/>
      <c r="S59" s="52"/>
      <c r="T59" s="376"/>
      <c r="U59" s="454"/>
      <c r="V59" s="454"/>
    </row>
    <row r="60" spans="1:22" s="114" customFormat="1" ht="6" customHeight="1" x14ac:dyDescent="0.2">
      <c r="A60" s="363"/>
      <c r="B60" s="97"/>
      <c r="C60" s="97"/>
      <c r="D60" s="97"/>
      <c r="E60" s="90"/>
      <c r="F60" s="90"/>
      <c r="G60" s="90"/>
      <c r="H60" s="90"/>
      <c r="I60" s="90"/>
      <c r="J60" s="90"/>
      <c r="K60" s="97"/>
      <c r="L60" s="97"/>
      <c r="M60" s="98"/>
      <c r="N60" s="98"/>
      <c r="O60" s="98"/>
      <c r="P60" s="99"/>
      <c r="Q60" s="23"/>
      <c r="R60" s="23"/>
      <c r="S60" s="90"/>
      <c r="T60" s="377"/>
      <c r="U60" s="462"/>
      <c r="V60" s="462"/>
    </row>
    <row r="61" spans="1:22" s="92" customFormat="1" ht="23.25" customHeight="1" x14ac:dyDescent="0.2">
      <c r="A61" s="369"/>
      <c r="B61" s="845" t="s">
        <v>6</v>
      </c>
      <c r="C61" s="846"/>
      <c r="D61" s="846"/>
      <c r="E61" s="846"/>
      <c r="F61" s="846"/>
      <c r="G61" s="846"/>
      <c r="H61" s="846"/>
      <c r="I61" s="846"/>
      <c r="J61" s="846"/>
      <c r="K61" s="846"/>
      <c r="L61" s="846"/>
      <c r="M61" s="846"/>
      <c r="N61" s="846"/>
      <c r="O61" s="846"/>
      <c r="P61" s="846"/>
      <c r="Q61" s="846"/>
      <c r="R61" s="846"/>
      <c r="S61" s="847"/>
      <c r="T61" s="347"/>
      <c r="U61" s="463"/>
      <c r="V61" s="459"/>
    </row>
    <row r="62" spans="1:22" customFormat="1" ht="16.5" customHeight="1" x14ac:dyDescent="0.2">
      <c r="A62" s="212"/>
      <c r="B62" s="104" t="str">
        <f>B112</f>
        <v>FAPESP,  JUNHO DE 2016</v>
      </c>
      <c r="C62" s="69"/>
      <c r="D62" s="69"/>
      <c r="E62" s="57"/>
      <c r="F62" s="57"/>
      <c r="G62" s="57"/>
      <c r="H62" s="57"/>
      <c r="I62" s="57"/>
      <c r="J62" s="57"/>
      <c r="K62" s="69"/>
      <c r="L62" s="69"/>
      <c r="M62" s="57"/>
      <c r="N62" s="57"/>
      <c r="O62" s="57"/>
      <c r="P62" s="57"/>
      <c r="Q62" s="855">
        <v>1</v>
      </c>
      <c r="R62" s="855"/>
      <c r="S62" s="855"/>
      <c r="T62" s="378"/>
      <c r="U62" s="464"/>
      <c r="V62" s="454"/>
    </row>
    <row r="63" spans="1:22" ht="18" x14ac:dyDescent="0.25">
      <c r="B63" s="319" t="str">
        <f>B6</f>
        <v>4- MATERIAL DE CONSUMO IMPORTADO</v>
      </c>
      <c r="U63" s="465"/>
    </row>
    <row r="64" spans="1:22" s="92" customFormat="1" ht="14.25" customHeight="1" x14ac:dyDescent="0.2">
      <c r="A64" s="369"/>
      <c r="B64" s="733" t="s">
        <v>1</v>
      </c>
      <c r="C64" s="858" t="s">
        <v>8</v>
      </c>
      <c r="D64" s="859"/>
      <c r="E64" s="859"/>
      <c r="F64" s="859"/>
      <c r="G64" s="859"/>
      <c r="H64" s="859"/>
      <c r="I64" s="859"/>
      <c r="J64" s="859"/>
      <c r="K64" s="859"/>
      <c r="L64" s="860"/>
      <c r="M64" s="742" t="s">
        <v>76</v>
      </c>
      <c r="N64" s="743" t="s">
        <v>135</v>
      </c>
      <c r="O64" s="744"/>
      <c r="P64" s="745"/>
      <c r="Q64" s="726" t="s">
        <v>136</v>
      </c>
      <c r="R64" s="727"/>
      <c r="S64" s="873" t="s">
        <v>2</v>
      </c>
      <c r="T64" s="347"/>
      <c r="U64" s="463"/>
      <c r="V64" s="459"/>
    </row>
    <row r="65" spans="1:22" s="92" customFormat="1" ht="17.25" customHeight="1" x14ac:dyDescent="0.2">
      <c r="A65" s="369"/>
      <c r="B65" s="864"/>
      <c r="C65" s="861"/>
      <c r="D65" s="862"/>
      <c r="E65" s="862"/>
      <c r="F65" s="862"/>
      <c r="G65" s="862"/>
      <c r="H65" s="862"/>
      <c r="I65" s="862"/>
      <c r="J65" s="862"/>
      <c r="K65" s="862"/>
      <c r="L65" s="863"/>
      <c r="M65" s="865"/>
      <c r="N65" s="866"/>
      <c r="O65" s="867"/>
      <c r="P65" s="868"/>
      <c r="Q65" s="874"/>
      <c r="R65" s="875"/>
      <c r="S65" s="873"/>
      <c r="T65" s="347"/>
      <c r="U65" s="463"/>
      <c r="V65" s="459"/>
    </row>
    <row r="66" spans="1:22" customFormat="1" ht="22.5" customHeight="1" x14ac:dyDescent="0.2">
      <c r="A66" s="212"/>
      <c r="B66" s="284"/>
      <c r="C66" s="806"/>
      <c r="D66" s="807"/>
      <c r="E66" s="807"/>
      <c r="F66" s="807"/>
      <c r="G66" s="807"/>
      <c r="H66" s="807"/>
      <c r="I66" s="807"/>
      <c r="J66" s="807"/>
      <c r="K66" s="807"/>
      <c r="L66" s="808"/>
      <c r="M66" s="452"/>
      <c r="N66" s="228"/>
      <c r="O66" s="841"/>
      <c r="P66" s="842"/>
      <c r="Q66" s="843" t="str">
        <f>IF(ISERROR(INDEX($V$23:$V$28,MATCH(M66,$U$23:$U$28,0))*O66),"",INDEX($V$23:$V$28,MATCH(M66,$U$23:$U$28,0))*O66)</f>
        <v/>
      </c>
      <c r="R66" s="844"/>
      <c r="S66" s="52"/>
      <c r="T66" s="376"/>
      <c r="U66" s="464"/>
      <c r="V66" s="454"/>
    </row>
    <row r="67" spans="1:22" customFormat="1" ht="22.5" customHeight="1" x14ac:dyDescent="0.2">
      <c r="A67" s="212"/>
      <c r="B67" s="284"/>
      <c r="C67" s="806"/>
      <c r="D67" s="807"/>
      <c r="E67" s="807"/>
      <c r="F67" s="807"/>
      <c r="G67" s="807"/>
      <c r="H67" s="807"/>
      <c r="I67" s="807"/>
      <c r="J67" s="807"/>
      <c r="K67" s="807"/>
      <c r="L67" s="808"/>
      <c r="M67" s="452"/>
      <c r="N67" s="228"/>
      <c r="O67" s="841"/>
      <c r="P67" s="842"/>
      <c r="Q67" s="843" t="str">
        <f t="shared" ref="Q67:Q109" si="1">IF(ISERROR(INDEX($V$23:$V$28,MATCH(M67,$U$23:$U$28,0))*O67),"",INDEX($V$23:$V$28,MATCH(M67,$U$23:$U$28,0))*O67)</f>
        <v/>
      </c>
      <c r="R67" s="844"/>
      <c r="S67" s="52"/>
      <c r="T67" s="376"/>
      <c r="U67" s="464"/>
      <c r="V67" s="454"/>
    </row>
    <row r="68" spans="1:22" customFormat="1" ht="22.5" customHeight="1" x14ac:dyDescent="0.2">
      <c r="A68" s="212"/>
      <c r="B68" s="284"/>
      <c r="C68" s="806"/>
      <c r="D68" s="807"/>
      <c r="E68" s="807"/>
      <c r="F68" s="807"/>
      <c r="G68" s="807"/>
      <c r="H68" s="807"/>
      <c r="I68" s="807"/>
      <c r="J68" s="807"/>
      <c r="K68" s="807"/>
      <c r="L68" s="808"/>
      <c r="M68" s="452"/>
      <c r="N68" s="228"/>
      <c r="O68" s="841"/>
      <c r="P68" s="842"/>
      <c r="Q68" s="843" t="str">
        <f t="shared" si="1"/>
        <v/>
      </c>
      <c r="R68" s="844"/>
      <c r="S68" s="52"/>
      <c r="T68" s="376"/>
      <c r="U68" s="464"/>
      <c r="V68" s="454"/>
    </row>
    <row r="69" spans="1:22" customFormat="1" ht="22.5" customHeight="1" x14ac:dyDescent="0.2">
      <c r="A69" s="212"/>
      <c r="B69" s="284"/>
      <c r="C69" s="806"/>
      <c r="D69" s="807"/>
      <c r="E69" s="807"/>
      <c r="F69" s="807"/>
      <c r="G69" s="807"/>
      <c r="H69" s="807"/>
      <c r="I69" s="807"/>
      <c r="J69" s="807"/>
      <c r="K69" s="807"/>
      <c r="L69" s="808"/>
      <c r="M69" s="452"/>
      <c r="N69" s="228"/>
      <c r="O69" s="841"/>
      <c r="P69" s="842"/>
      <c r="Q69" s="843" t="str">
        <f t="shared" si="1"/>
        <v/>
      </c>
      <c r="R69" s="844"/>
      <c r="S69" s="52"/>
      <c r="T69" s="376"/>
      <c r="U69" s="464"/>
      <c r="V69" s="454"/>
    </row>
    <row r="70" spans="1:22" customFormat="1" ht="22.5" customHeight="1" x14ac:dyDescent="0.2">
      <c r="A70" s="212"/>
      <c r="B70" s="284"/>
      <c r="C70" s="806"/>
      <c r="D70" s="807"/>
      <c r="E70" s="807"/>
      <c r="F70" s="807"/>
      <c r="G70" s="807"/>
      <c r="H70" s="807"/>
      <c r="I70" s="807"/>
      <c r="J70" s="807"/>
      <c r="K70" s="807"/>
      <c r="L70" s="808"/>
      <c r="M70" s="452"/>
      <c r="N70" s="228"/>
      <c r="O70" s="841"/>
      <c r="P70" s="842"/>
      <c r="Q70" s="843" t="str">
        <f t="shared" si="1"/>
        <v/>
      </c>
      <c r="R70" s="844"/>
      <c r="S70" s="52"/>
      <c r="T70" s="376"/>
      <c r="U70" s="464"/>
      <c r="V70" s="454"/>
    </row>
    <row r="71" spans="1:22" customFormat="1" ht="22.5" customHeight="1" x14ac:dyDescent="0.2">
      <c r="A71" s="212"/>
      <c r="B71" s="284"/>
      <c r="C71" s="806"/>
      <c r="D71" s="807"/>
      <c r="E71" s="807"/>
      <c r="F71" s="807"/>
      <c r="G71" s="807"/>
      <c r="H71" s="807"/>
      <c r="I71" s="807"/>
      <c r="J71" s="807"/>
      <c r="K71" s="807"/>
      <c r="L71" s="808"/>
      <c r="M71" s="452"/>
      <c r="N71" s="228"/>
      <c r="O71" s="841"/>
      <c r="P71" s="842"/>
      <c r="Q71" s="843" t="str">
        <f t="shared" si="1"/>
        <v/>
      </c>
      <c r="R71" s="844"/>
      <c r="S71" s="52"/>
      <c r="T71" s="376"/>
      <c r="U71" s="454"/>
      <c r="V71" s="454"/>
    </row>
    <row r="72" spans="1:22" customFormat="1" ht="22.5" customHeight="1" x14ac:dyDescent="0.2">
      <c r="A72" s="212"/>
      <c r="B72" s="284"/>
      <c r="C72" s="806"/>
      <c r="D72" s="807"/>
      <c r="E72" s="807"/>
      <c r="F72" s="807"/>
      <c r="G72" s="807"/>
      <c r="H72" s="807"/>
      <c r="I72" s="807"/>
      <c r="J72" s="807"/>
      <c r="K72" s="807"/>
      <c r="L72" s="808"/>
      <c r="M72" s="452"/>
      <c r="N72" s="228"/>
      <c r="O72" s="841"/>
      <c r="P72" s="842"/>
      <c r="Q72" s="843" t="str">
        <f t="shared" si="1"/>
        <v/>
      </c>
      <c r="R72" s="844"/>
      <c r="S72" s="52"/>
      <c r="T72" s="376"/>
      <c r="U72" s="454"/>
      <c r="V72" s="454"/>
    </row>
    <row r="73" spans="1:22" customFormat="1" ht="22.5" customHeight="1" x14ac:dyDescent="0.2">
      <c r="A73" s="212"/>
      <c r="B73" s="284"/>
      <c r="C73" s="806"/>
      <c r="D73" s="807"/>
      <c r="E73" s="807"/>
      <c r="F73" s="807"/>
      <c r="G73" s="807"/>
      <c r="H73" s="807"/>
      <c r="I73" s="807"/>
      <c r="J73" s="807"/>
      <c r="K73" s="807"/>
      <c r="L73" s="808"/>
      <c r="M73" s="452"/>
      <c r="N73" s="228"/>
      <c r="O73" s="841"/>
      <c r="P73" s="842"/>
      <c r="Q73" s="843" t="str">
        <f t="shared" si="1"/>
        <v/>
      </c>
      <c r="R73" s="844"/>
      <c r="S73" s="52"/>
      <c r="T73" s="376"/>
      <c r="U73" s="454"/>
      <c r="V73" s="454"/>
    </row>
    <row r="74" spans="1:22" customFormat="1" ht="22.5" customHeight="1" x14ac:dyDescent="0.2">
      <c r="A74" s="212"/>
      <c r="B74" s="284"/>
      <c r="C74" s="806"/>
      <c r="D74" s="807"/>
      <c r="E74" s="807"/>
      <c r="F74" s="807"/>
      <c r="G74" s="807"/>
      <c r="H74" s="807"/>
      <c r="I74" s="807"/>
      <c r="J74" s="807"/>
      <c r="K74" s="807"/>
      <c r="L74" s="808"/>
      <c r="M74" s="452"/>
      <c r="N74" s="228"/>
      <c r="O74" s="841"/>
      <c r="P74" s="842"/>
      <c r="Q74" s="843" t="str">
        <f t="shared" si="1"/>
        <v/>
      </c>
      <c r="R74" s="844"/>
      <c r="S74" s="52"/>
      <c r="T74" s="376"/>
      <c r="U74" s="454"/>
      <c r="V74" s="454"/>
    </row>
    <row r="75" spans="1:22" customFormat="1" ht="22.5" customHeight="1" x14ac:dyDescent="0.2">
      <c r="A75" s="212"/>
      <c r="B75" s="284"/>
      <c r="C75" s="806"/>
      <c r="D75" s="807"/>
      <c r="E75" s="807"/>
      <c r="F75" s="807"/>
      <c r="G75" s="807"/>
      <c r="H75" s="807"/>
      <c r="I75" s="807"/>
      <c r="J75" s="807"/>
      <c r="K75" s="807"/>
      <c r="L75" s="808"/>
      <c r="M75" s="452"/>
      <c r="N75" s="228"/>
      <c r="O75" s="841"/>
      <c r="P75" s="842"/>
      <c r="Q75" s="843" t="str">
        <f t="shared" si="1"/>
        <v/>
      </c>
      <c r="R75" s="844"/>
      <c r="S75" s="52"/>
      <c r="T75" s="376"/>
      <c r="U75" s="454"/>
      <c r="V75" s="454"/>
    </row>
    <row r="76" spans="1:22" customFormat="1" ht="22.5" customHeight="1" x14ac:dyDescent="0.2">
      <c r="A76" s="212"/>
      <c r="B76" s="284"/>
      <c r="C76" s="806"/>
      <c r="D76" s="807"/>
      <c r="E76" s="807"/>
      <c r="F76" s="807"/>
      <c r="G76" s="807"/>
      <c r="H76" s="807"/>
      <c r="I76" s="807"/>
      <c r="J76" s="807"/>
      <c r="K76" s="807"/>
      <c r="L76" s="808"/>
      <c r="M76" s="452"/>
      <c r="N76" s="228"/>
      <c r="O76" s="841"/>
      <c r="P76" s="842"/>
      <c r="Q76" s="843" t="str">
        <f t="shared" si="1"/>
        <v/>
      </c>
      <c r="R76" s="844"/>
      <c r="S76" s="52"/>
      <c r="T76" s="376"/>
      <c r="U76" s="454"/>
      <c r="V76" s="454"/>
    </row>
    <row r="77" spans="1:22" customFormat="1" ht="22.5" customHeight="1" x14ac:dyDescent="0.2">
      <c r="A77" s="212"/>
      <c r="B77" s="284"/>
      <c r="C77" s="806"/>
      <c r="D77" s="807"/>
      <c r="E77" s="807"/>
      <c r="F77" s="807"/>
      <c r="G77" s="807"/>
      <c r="H77" s="807"/>
      <c r="I77" s="807"/>
      <c r="J77" s="807"/>
      <c r="K77" s="807"/>
      <c r="L77" s="808"/>
      <c r="M77" s="452"/>
      <c r="N77" s="228"/>
      <c r="O77" s="841"/>
      <c r="P77" s="842"/>
      <c r="Q77" s="843" t="str">
        <f t="shared" si="1"/>
        <v/>
      </c>
      <c r="R77" s="844"/>
      <c r="S77" s="52"/>
      <c r="T77" s="376"/>
      <c r="U77" s="454"/>
      <c r="V77" s="454"/>
    </row>
    <row r="78" spans="1:22" customFormat="1" ht="22.5" customHeight="1" x14ac:dyDescent="0.2">
      <c r="A78" s="212"/>
      <c r="B78" s="284"/>
      <c r="C78" s="806"/>
      <c r="D78" s="807"/>
      <c r="E78" s="807"/>
      <c r="F78" s="807"/>
      <c r="G78" s="807"/>
      <c r="H78" s="807"/>
      <c r="I78" s="807"/>
      <c r="J78" s="807"/>
      <c r="K78" s="807"/>
      <c r="L78" s="808"/>
      <c r="M78" s="452"/>
      <c r="N78" s="228"/>
      <c r="O78" s="841"/>
      <c r="P78" s="842"/>
      <c r="Q78" s="843" t="str">
        <f t="shared" si="1"/>
        <v/>
      </c>
      <c r="R78" s="844"/>
      <c r="S78" s="52"/>
      <c r="T78" s="376"/>
      <c r="U78" s="454"/>
      <c r="V78" s="454"/>
    </row>
    <row r="79" spans="1:22" customFormat="1" ht="22.5" customHeight="1" x14ac:dyDescent="0.2">
      <c r="A79" s="212"/>
      <c r="B79" s="284"/>
      <c r="C79" s="806"/>
      <c r="D79" s="807"/>
      <c r="E79" s="807"/>
      <c r="F79" s="807"/>
      <c r="G79" s="807"/>
      <c r="H79" s="807"/>
      <c r="I79" s="807"/>
      <c r="J79" s="807"/>
      <c r="K79" s="807"/>
      <c r="L79" s="808"/>
      <c r="M79" s="452"/>
      <c r="N79" s="228"/>
      <c r="O79" s="841"/>
      <c r="P79" s="842"/>
      <c r="Q79" s="843" t="str">
        <f t="shared" si="1"/>
        <v/>
      </c>
      <c r="R79" s="844"/>
      <c r="S79" s="52"/>
      <c r="T79" s="376"/>
      <c r="U79" s="454"/>
      <c r="V79" s="454"/>
    </row>
    <row r="80" spans="1:22" customFormat="1" ht="22.5" customHeight="1" x14ac:dyDescent="0.2">
      <c r="A80" s="212"/>
      <c r="B80" s="284"/>
      <c r="C80" s="806"/>
      <c r="D80" s="807"/>
      <c r="E80" s="807"/>
      <c r="F80" s="807"/>
      <c r="G80" s="807"/>
      <c r="H80" s="807"/>
      <c r="I80" s="807"/>
      <c r="J80" s="807"/>
      <c r="K80" s="807"/>
      <c r="L80" s="808"/>
      <c r="M80" s="452"/>
      <c r="N80" s="228"/>
      <c r="O80" s="841"/>
      <c r="P80" s="842"/>
      <c r="Q80" s="843" t="str">
        <f t="shared" si="1"/>
        <v/>
      </c>
      <c r="R80" s="844"/>
      <c r="S80" s="52"/>
      <c r="T80" s="376"/>
      <c r="U80" s="454"/>
      <c r="V80" s="454"/>
    </row>
    <row r="81" spans="1:22" customFormat="1" ht="22.5" customHeight="1" x14ac:dyDescent="0.2">
      <c r="A81" s="212"/>
      <c r="B81" s="284"/>
      <c r="C81" s="806"/>
      <c r="D81" s="807"/>
      <c r="E81" s="807"/>
      <c r="F81" s="807"/>
      <c r="G81" s="807"/>
      <c r="H81" s="807"/>
      <c r="I81" s="807"/>
      <c r="J81" s="807"/>
      <c r="K81" s="807"/>
      <c r="L81" s="808"/>
      <c r="M81" s="452"/>
      <c r="N81" s="228"/>
      <c r="O81" s="841"/>
      <c r="P81" s="842"/>
      <c r="Q81" s="843" t="str">
        <f t="shared" si="1"/>
        <v/>
      </c>
      <c r="R81" s="844"/>
      <c r="S81" s="52"/>
      <c r="T81" s="376"/>
      <c r="U81" s="454"/>
      <c r="V81" s="454"/>
    </row>
    <row r="82" spans="1:22" customFormat="1" ht="22.5" customHeight="1" x14ac:dyDescent="0.2">
      <c r="A82" s="212"/>
      <c r="B82" s="284"/>
      <c r="C82" s="806"/>
      <c r="D82" s="807"/>
      <c r="E82" s="807"/>
      <c r="F82" s="807"/>
      <c r="G82" s="807"/>
      <c r="H82" s="807"/>
      <c r="I82" s="807"/>
      <c r="J82" s="807"/>
      <c r="K82" s="807"/>
      <c r="L82" s="808"/>
      <c r="M82" s="452"/>
      <c r="N82" s="228"/>
      <c r="O82" s="841"/>
      <c r="P82" s="842"/>
      <c r="Q82" s="843" t="str">
        <f t="shared" si="1"/>
        <v/>
      </c>
      <c r="R82" s="844"/>
      <c r="S82" s="52"/>
      <c r="T82" s="376"/>
      <c r="U82" s="454"/>
      <c r="V82" s="454"/>
    </row>
    <row r="83" spans="1:22" customFormat="1" ht="22.5" customHeight="1" x14ac:dyDescent="0.2">
      <c r="A83" s="212"/>
      <c r="B83" s="284"/>
      <c r="C83" s="806"/>
      <c r="D83" s="807"/>
      <c r="E83" s="807"/>
      <c r="F83" s="807"/>
      <c r="G83" s="807"/>
      <c r="H83" s="807"/>
      <c r="I83" s="807"/>
      <c r="J83" s="807"/>
      <c r="K83" s="807"/>
      <c r="L83" s="808"/>
      <c r="M83" s="452"/>
      <c r="N83" s="228"/>
      <c r="O83" s="841"/>
      <c r="P83" s="842"/>
      <c r="Q83" s="843" t="str">
        <f t="shared" si="1"/>
        <v/>
      </c>
      <c r="R83" s="844"/>
      <c r="S83" s="52"/>
      <c r="T83" s="376"/>
      <c r="U83" s="454"/>
      <c r="V83" s="454"/>
    </row>
    <row r="84" spans="1:22" customFormat="1" ht="22.5" customHeight="1" x14ac:dyDescent="0.2">
      <c r="A84" s="212"/>
      <c r="B84" s="284"/>
      <c r="C84" s="806"/>
      <c r="D84" s="807"/>
      <c r="E84" s="807"/>
      <c r="F84" s="807"/>
      <c r="G84" s="807"/>
      <c r="H84" s="807"/>
      <c r="I84" s="807"/>
      <c r="J84" s="807"/>
      <c r="K84" s="807"/>
      <c r="L84" s="808"/>
      <c r="M84" s="452"/>
      <c r="N84" s="228"/>
      <c r="O84" s="841"/>
      <c r="P84" s="842"/>
      <c r="Q84" s="843" t="str">
        <f t="shared" si="1"/>
        <v/>
      </c>
      <c r="R84" s="844"/>
      <c r="S84" s="52"/>
      <c r="T84" s="376"/>
      <c r="U84" s="454"/>
      <c r="V84" s="454"/>
    </row>
    <row r="85" spans="1:22" customFormat="1" ht="22.5" customHeight="1" x14ac:dyDescent="0.2">
      <c r="A85" s="212"/>
      <c r="B85" s="284"/>
      <c r="C85" s="806"/>
      <c r="D85" s="807"/>
      <c r="E85" s="807"/>
      <c r="F85" s="807"/>
      <c r="G85" s="807"/>
      <c r="H85" s="807"/>
      <c r="I85" s="807"/>
      <c r="J85" s="807"/>
      <c r="K85" s="807"/>
      <c r="L85" s="808"/>
      <c r="M85" s="452"/>
      <c r="N85" s="228"/>
      <c r="O85" s="841"/>
      <c r="P85" s="842"/>
      <c r="Q85" s="843" t="str">
        <f t="shared" si="1"/>
        <v/>
      </c>
      <c r="R85" s="844"/>
      <c r="S85" s="52"/>
      <c r="T85" s="376"/>
      <c r="U85" s="454"/>
      <c r="V85" s="454"/>
    </row>
    <row r="86" spans="1:22" customFormat="1" ht="22.5" customHeight="1" x14ac:dyDescent="0.2">
      <c r="A86" s="212"/>
      <c r="B86" s="284"/>
      <c r="C86" s="806"/>
      <c r="D86" s="807"/>
      <c r="E86" s="807"/>
      <c r="F86" s="807"/>
      <c r="G86" s="807"/>
      <c r="H86" s="807"/>
      <c r="I86" s="807"/>
      <c r="J86" s="807"/>
      <c r="K86" s="807"/>
      <c r="L86" s="808"/>
      <c r="M86" s="452"/>
      <c r="N86" s="228"/>
      <c r="O86" s="841"/>
      <c r="P86" s="842"/>
      <c r="Q86" s="843" t="str">
        <f t="shared" si="1"/>
        <v/>
      </c>
      <c r="R86" s="844"/>
      <c r="S86" s="52"/>
      <c r="T86" s="376"/>
      <c r="U86" s="454"/>
      <c r="V86" s="454"/>
    </row>
    <row r="87" spans="1:22" customFormat="1" ht="22.5" customHeight="1" x14ac:dyDescent="0.2">
      <c r="A87" s="212"/>
      <c r="B87" s="284"/>
      <c r="C87" s="806"/>
      <c r="D87" s="807"/>
      <c r="E87" s="807"/>
      <c r="F87" s="807"/>
      <c r="G87" s="807"/>
      <c r="H87" s="807"/>
      <c r="I87" s="807"/>
      <c r="J87" s="807"/>
      <c r="K87" s="807"/>
      <c r="L87" s="808"/>
      <c r="M87" s="452"/>
      <c r="N87" s="228"/>
      <c r="O87" s="841"/>
      <c r="P87" s="842"/>
      <c r="Q87" s="843" t="str">
        <f t="shared" si="1"/>
        <v/>
      </c>
      <c r="R87" s="844"/>
      <c r="S87" s="52"/>
      <c r="T87" s="376"/>
      <c r="U87" s="454"/>
      <c r="V87" s="454"/>
    </row>
    <row r="88" spans="1:22" customFormat="1" ht="22.5" customHeight="1" x14ac:dyDescent="0.2">
      <c r="A88" s="212"/>
      <c r="B88" s="284"/>
      <c r="C88" s="806"/>
      <c r="D88" s="807"/>
      <c r="E88" s="807"/>
      <c r="F88" s="807"/>
      <c r="G88" s="807"/>
      <c r="H88" s="807"/>
      <c r="I88" s="807"/>
      <c r="J88" s="807"/>
      <c r="K88" s="807"/>
      <c r="L88" s="808"/>
      <c r="M88" s="452"/>
      <c r="N88" s="228"/>
      <c r="O88" s="841"/>
      <c r="P88" s="842"/>
      <c r="Q88" s="843" t="str">
        <f t="shared" si="1"/>
        <v/>
      </c>
      <c r="R88" s="844"/>
      <c r="S88" s="52"/>
      <c r="T88" s="376"/>
      <c r="U88" s="454"/>
      <c r="V88" s="454"/>
    </row>
    <row r="89" spans="1:22" s="268" customFormat="1" ht="22.5" customHeight="1" x14ac:dyDescent="0.2">
      <c r="A89" s="212"/>
      <c r="B89" s="284"/>
      <c r="C89" s="806"/>
      <c r="D89" s="807"/>
      <c r="E89" s="807"/>
      <c r="F89" s="807"/>
      <c r="G89" s="807"/>
      <c r="H89" s="807"/>
      <c r="I89" s="807"/>
      <c r="J89" s="807"/>
      <c r="K89" s="807"/>
      <c r="L89" s="808"/>
      <c r="M89" s="452"/>
      <c r="N89" s="228"/>
      <c r="O89" s="841"/>
      <c r="P89" s="842"/>
      <c r="Q89" s="843" t="str">
        <f t="shared" si="1"/>
        <v/>
      </c>
      <c r="R89" s="844"/>
      <c r="S89" s="52"/>
      <c r="T89" s="376"/>
      <c r="U89" s="464"/>
      <c r="V89" s="454"/>
    </row>
    <row r="90" spans="1:22" s="268" customFormat="1" ht="22.5" customHeight="1" x14ac:dyDescent="0.2">
      <c r="A90" s="212"/>
      <c r="B90" s="284"/>
      <c r="C90" s="806"/>
      <c r="D90" s="807"/>
      <c r="E90" s="807"/>
      <c r="F90" s="807"/>
      <c r="G90" s="807"/>
      <c r="H90" s="807"/>
      <c r="I90" s="807"/>
      <c r="J90" s="807"/>
      <c r="K90" s="807"/>
      <c r="L90" s="808"/>
      <c r="M90" s="452"/>
      <c r="N90" s="228"/>
      <c r="O90" s="841"/>
      <c r="P90" s="842"/>
      <c r="Q90" s="843" t="str">
        <f t="shared" si="1"/>
        <v/>
      </c>
      <c r="R90" s="844"/>
      <c r="S90" s="52"/>
      <c r="T90" s="376"/>
      <c r="U90" s="464"/>
      <c r="V90" s="454"/>
    </row>
    <row r="91" spans="1:22" s="268" customFormat="1" ht="22.5" customHeight="1" x14ac:dyDescent="0.2">
      <c r="A91" s="212"/>
      <c r="B91" s="284"/>
      <c r="C91" s="806"/>
      <c r="D91" s="807"/>
      <c r="E91" s="807"/>
      <c r="F91" s="807"/>
      <c r="G91" s="807"/>
      <c r="H91" s="807"/>
      <c r="I91" s="807"/>
      <c r="J91" s="807"/>
      <c r="K91" s="807"/>
      <c r="L91" s="808"/>
      <c r="M91" s="452"/>
      <c r="N91" s="228"/>
      <c r="O91" s="841"/>
      <c r="P91" s="842"/>
      <c r="Q91" s="843" t="str">
        <f t="shared" si="1"/>
        <v/>
      </c>
      <c r="R91" s="844"/>
      <c r="S91" s="52"/>
      <c r="T91" s="376"/>
      <c r="U91" s="464"/>
      <c r="V91" s="454"/>
    </row>
    <row r="92" spans="1:22" s="268" customFormat="1" ht="22.5" customHeight="1" x14ac:dyDescent="0.2">
      <c r="A92" s="212"/>
      <c r="B92" s="284"/>
      <c r="C92" s="806"/>
      <c r="D92" s="807"/>
      <c r="E92" s="807"/>
      <c r="F92" s="807"/>
      <c r="G92" s="807"/>
      <c r="H92" s="807"/>
      <c r="I92" s="807"/>
      <c r="J92" s="807"/>
      <c r="K92" s="807"/>
      <c r="L92" s="808"/>
      <c r="M92" s="452"/>
      <c r="N92" s="228"/>
      <c r="O92" s="841"/>
      <c r="P92" s="842"/>
      <c r="Q92" s="843" t="str">
        <f t="shared" si="1"/>
        <v/>
      </c>
      <c r="R92" s="844"/>
      <c r="S92" s="52"/>
      <c r="T92" s="376"/>
      <c r="U92" s="464"/>
      <c r="V92" s="454"/>
    </row>
    <row r="93" spans="1:22" s="268" customFormat="1" ht="22.5" customHeight="1" x14ac:dyDescent="0.2">
      <c r="A93" s="212"/>
      <c r="B93" s="284"/>
      <c r="C93" s="806"/>
      <c r="D93" s="807"/>
      <c r="E93" s="807"/>
      <c r="F93" s="807"/>
      <c r="G93" s="807"/>
      <c r="H93" s="807"/>
      <c r="I93" s="807"/>
      <c r="J93" s="807"/>
      <c r="K93" s="807"/>
      <c r="L93" s="808"/>
      <c r="M93" s="452"/>
      <c r="N93" s="228"/>
      <c r="O93" s="841"/>
      <c r="P93" s="842"/>
      <c r="Q93" s="843" t="str">
        <f t="shared" si="1"/>
        <v/>
      </c>
      <c r="R93" s="844"/>
      <c r="S93" s="52"/>
      <c r="T93" s="376"/>
      <c r="U93" s="464"/>
      <c r="V93" s="454"/>
    </row>
    <row r="94" spans="1:22" s="268" customFormat="1" ht="22.5" customHeight="1" x14ac:dyDescent="0.2">
      <c r="A94" s="212"/>
      <c r="B94" s="284"/>
      <c r="C94" s="806"/>
      <c r="D94" s="807"/>
      <c r="E94" s="807"/>
      <c r="F94" s="807"/>
      <c r="G94" s="807"/>
      <c r="H94" s="807"/>
      <c r="I94" s="807"/>
      <c r="J94" s="807"/>
      <c r="K94" s="807"/>
      <c r="L94" s="808"/>
      <c r="M94" s="452"/>
      <c r="N94" s="228"/>
      <c r="O94" s="841"/>
      <c r="P94" s="842"/>
      <c r="Q94" s="843" t="str">
        <f t="shared" si="1"/>
        <v/>
      </c>
      <c r="R94" s="844"/>
      <c r="S94" s="52"/>
      <c r="T94" s="376"/>
      <c r="U94" s="454"/>
      <c r="V94" s="454"/>
    </row>
    <row r="95" spans="1:22" s="268" customFormat="1" ht="22.5" customHeight="1" x14ac:dyDescent="0.2">
      <c r="A95" s="212"/>
      <c r="B95" s="284"/>
      <c r="C95" s="806"/>
      <c r="D95" s="807"/>
      <c r="E95" s="807"/>
      <c r="F95" s="807"/>
      <c r="G95" s="807"/>
      <c r="H95" s="807"/>
      <c r="I95" s="807"/>
      <c r="J95" s="807"/>
      <c r="K95" s="807"/>
      <c r="L95" s="808"/>
      <c r="M95" s="452"/>
      <c r="N95" s="228"/>
      <c r="O95" s="841"/>
      <c r="P95" s="842"/>
      <c r="Q95" s="843" t="str">
        <f t="shared" si="1"/>
        <v/>
      </c>
      <c r="R95" s="844"/>
      <c r="S95" s="52"/>
      <c r="T95" s="376"/>
      <c r="U95" s="454"/>
      <c r="V95" s="454"/>
    </row>
    <row r="96" spans="1:22" s="268" customFormat="1" ht="22.5" customHeight="1" x14ac:dyDescent="0.2">
      <c r="A96" s="212"/>
      <c r="B96" s="284"/>
      <c r="C96" s="806"/>
      <c r="D96" s="807"/>
      <c r="E96" s="807"/>
      <c r="F96" s="807"/>
      <c r="G96" s="807"/>
      <c r="H96" s="807"/>
      <c r="I96" s="807"/>
      <c r="J96" s="807"/>
      <c r="K96" s="807"/>
      <c r="L96" s="808"/>
      <c r="M96" s="452"/>
      <c r="N96" s="228"/>
      <c r="O96" s="841"/>
      <c r="P96" s="842"/>
      <c r="Q96" s="843" t="str">
        <f t="shared" si="1"/>
        <v/>
      </c>
      <c r="R96" s="844"/>
      <c r="S96" s="52"/>
      <c r="T96" s="376"/>
      <c r="U96" s="454"/>
      <c r="V96" s="454"/>
    </row>
    <row r="97" spans="1:22" s="268" customFormat="1" ht="22.5" customHeight="1" x14ac:dyDescent="0.2">
      <c r="A97" s="212"/>
      <c r="B97" s="284"/>
      <c r="C97" s="806"/>
      <c r="D97" s="807"/>
      <c r="E97" s="807"/>
      <c r="F97" s="807"/>
      <c r="G97" s="807"/>
      <c r="H97" s="807"/>
      <c r="I97" s="807"/>
      <c r="J97" s="807"/>
      <c r="K97" s="807"/>
      <c r="L97" s="808"/>
      <c r="M97" s="452"/>
      <c r="N97" s="228"/>
      <c r="O97" s="841"/>
      <c r="P97" s="842"/>
      <c r="Q97" s="843" t="str">
        <f t="shared" si="1"/>
        <v/>
      </c>
      <c r="R97" s="844"/>
      <c r="S97" s="52"/>
      <c r="T97" s="376"/>
      <c r="U97" s="454"/>
      <c r="V97" s="454"/>
    </row>
    <row r="98" spans="1:22" s="268" customFormat="1" ht="22.5" customHeight="1" x14ac:dyDescent="0.2">
      <c r="A98" s="212"/>
      <c r="B98" s="284"/>
      <c r="C98" s="806"/>
      <c r="D98" s="807"/>
      <c r="E98" s="807"/>
      <c r="F98" s="807"/>
      <c r="G98" s="807"/>
      <c r="H98" s="807"/>
      <c r="I98" s="807"/>
      <c r="J98" s="807"/>
      <c r="K98" s="807"/>
      <c r="L98" s="808"/>
      <c r="M98" s="452"/>
      <c r="N98" s="228"/>
      <c r="O98" s="841"/>
      <c r="P98" s="842"/>
      <c r="Q98" s="843" t="str">
        <f t="shared" si="1"/>
        <v/>
      </c>
      <c r="R98" s="844"/>
      <c r="S98" s="52"/>
      <c r="T98" s="376"/>
      <c r="U98" s="454"/>
      <c r="V98" s="454"/>
    </row>
    <row r="99" spans="1:22" s="268" customFormat="1" ht="22.5" customHeight="1" x14ac:dyDescent="0.2">
      <c r="A99" s="212"/>
      <c r="B99" s="284"/>
      <c r="C99" s="806"/>
      <c r="D99" s="807"/>
      <c r="E99" s="807"/>
      <c r="F99" s="807"/>
      <c r="G99" s="807"/>
      <c r="H99" s="807"/>
      <c r="I99" s="807"/>
      <c r="J99" s="807"/>
      <c r="K99" s="807"/>
      <c r="L99" s="808"/>
      <c r="M99" s="452"/>
      <c r="N99" s="228"/>
      <c r="O99" s="841"/>
      <c r="P99" s="842"/>
      <c r="Q99" s="843" t="str">
        <f t="shared" si="1"/>
        <v/>
      </c>
      <c r="R99" s="844"/>
      <c r="S99" s="52"/>
      <c r="T99" s="376"/>
      <c r="U99" s="454"/>
      <c r="V99" s="454"/>
    </row>
    <row r="100" spans="1:22" s="268" customFormat="1" ht="22.5" customHeight="1" x14ac:dyDescent="0.2">
      <c r="A100" s="212"/>
      <c r="B100" s="284"/>
      <c r="C100" s="806"/>
      <c r="D100" s="807"/>
      <c r="E100" s="807"/>
      <c r="F100" s="807"/>
      <c r="G100" s="807"/>
      <c r="H100" s="807"/>
      <c r="I100" s="807"/>
      <c r="J100" s="807"/>
      <c r="K100" s="807"/>
      <c r="L100" s="808"/>
      <c r="M100" s="452"/>
      <c r="N100" s="228"/>
      <c r="O100" s="841"/>
      <c r="P100" s="842"/>
      <c r="Q100" s="843" t="str">
        <f t="shared" si="1"/>
        <v/>
      </c>
      <c r="R100" s="844"/>
      <c r="S100" s="52"/>
      <c r="T100" s="376"/>
      <c r="U100" s="454"/>
      <c r="V100" s="454"/>
    </row>
    <row r="101" spans="1:22" s="268" customFormat="1" ht="22.5" customHeight="1" x14ac:dyDescent="0.2">
      <c r="A101" s="212"/>
      <c r="B101" s="284"/>
      <c r="C101" s="806"/>
      <c r="D101" s="807"/>
      <c r="E101" s="807"/>
      <c r="F101" s="807"/>
      <c r="G101" s="807"/>
      <c r="H101" s="807"/>
      <c r="I101" s="807"/>
      <c r="J101" s="807"/>
      <c r="K101" s="807"/>
      <c r="L101" s="808"/>
      <c r="M101" s="452"/>
      <c r="N101" s="228"/>
      <c r="O101" s="841"/>
      <c r="P101" s="842"/>
      <c r="Q101" s="843" t="str">
        <f t="shared" si="1"/>
        <v/>
      </c>
      <c r="R101" s="844"/>
      <c r="S101" s="52"/>
      <c r="T101" s="376"/>
      <c r="U101" s="454"/>
      <c r="V101" s="454"/>
    </row>
    <row r="102" spans="1:22" s="268" customFormat="1" ht="22.5" customHeight="1" x14ac:dyDescent="0.2">
      <c r="A102" s="212"/>
      <c r="B102" s="284"/>
      <c r="C102" s="806"/>
      <c r="D102" s="807"/>
      <c r="E102" s="807"/>
      <c r="F102" s="807"/>
      <c r="G102" s="807"/>
      <c r="H102" s="807"/>
      <c r="I102" s="807"/>
      <c r="J102" s="807"/>
      <c r="K102" s="807"/>
      <c r="L102" s="808"/>
      <c r="M102" s="452"/>
      <c r="N102" s="228"/>
      <c r="O102" s="841"/>
      <c r="P102" s="842"/>
      <c r="Q102" s="843" t="str">
        <f t="shared" si="1"/>
        <v/>
      </c>
      <c r="R102" s="844"/>
      <c r="S102" s="52"/>
      <c r="T102" s="376"/>
      <c r="U102" s="454"/>
      <c r="V102" s="454"/>
    </row>
    <row r="103" spans="1:22" s="268" customFormat="1" ht="22.5" customHeight="1" x14ac:dyDescent="0.2">
      <c r="A103" s="212"/>
      <c r="B103" s="284"/>
      <c r="C103" s="806"/>
      <c r="D103" s="807"/>
      <c r="E103" s="807"/>
      <c r="F103" s="807"/>
      <c r="G103" s="807"/>
      <c r="H103" s="807"/>
      <c r="I103" s="807"/>
      <c r="J103" s="807"/>
      <c r="K103" s="807"/>
      <c r="L103" s="808"/>
      <c r="M103" s="452"/>
      <c r="N103" s="228"/>
      <c r="O103" s="841"/>
      <c r="P103" s="842"/>
      <c r="Q103" s="843" t="str">
        <f t="shared" si="1"/>
        <v/>
      </c>
      <c r="R103" s="844"/>
      <c r="S103" s="52"/>
      <c r="T103" s="376"/>
      <c r="U103" s="454"/>
      <c r="V103" s="454"/>
    </row>
    <row r="104" spans="1:22" s="268" customFormat="1" ht="22.5" customHeight="1" x14ac:dyDescent="0.2">
      <c r="A104" s="212"/>
      <c r="B104" s="284"/>
      <c r="C104" s="806"/>
      <c r="D104" s="807"/>
      <c r="E104" s="807"/>
      <c r="F104" s="807"/>
      <c r="G104" s="807"/>
      <c r="H104" s="807"/>
      <c r="I104" s="807"/>
      <c r="J104" s="807"/>
      <c r="K104" s="807"/>
      <c r="L104" s="808"/>
      <c r="M104" s="452"/>
      <c r="N104" s="228"/>
      <c r="O104" s="841"/>
      <c r="P104" s="842"/>
      <c r="Q104" s="843" t="str">
        <f t="shared" si="1"/>
        <v/>
      </c>
      <c r="R104" s="844"/>
      <c r="S104" s="52"/>
      <c r="T104" s="376"/>
      <c r="U104" s="454"/>
      <c r="V104" s="454"/>
    </row>
    <row r="105" spans="1:22" s="268" customFormat="1" ht="22.5" customHeight="1" x14ac:dyDescent="0.2">
      <c r="A105" s="212"/>
      <c r="B105" s="284"/>
      <c r="C105" s="806"/>
      <c r="D105" s="807"/>
      <c r="E105" s="807"/>
      <c r="F105" s="807"/>
      <c r="G105" s="807"/>
      <c r="H105" s="807"/>
      <c r="I105" s="807"/>
      <c r="J105" s="807"/>
      <c r="K105" s="807"/>
      <c r="L105" s="808"/>
      <c r="M105" s="452"/>
      <c r="N105" s="228"/>
      <c r="O105" s="841"/>
      <c r="P105" s="842"/>
      <c r="Q105" s="843" t="str">
        <f t="shared" si="1"/>
        <v/>
      </c>
      <c r="R105" s="844"/>
      <c r="S105" s="52"/>
      <c r="T105" s="376"/>
      <c r="U105" s="454"/>
      <c r="V105" s="454"/>
    </row>
    <row r="106" spans="1:22" s="268" customFormat="1" ht="22.5" customHeight="1" x14ac:dyDescent="0.2">
      <c r="A106" s="212"/>
      <c r="B106" s="284"/>
      <c r="C106" s="806"/>
      <c r="D106" s="807"/>
      <c r="E106" s="807"/>
      <c r="F106" s="807"/>
      <c r="G106" s="807"/>
      <c r="H106" s="807"/>
      <c r="I106" s="807"/>
      <c r="J106" s="807"/>
      <c r="K106" s="807"/>
      <c r="L106" s="808"/>
      <c r="M106" s="452"/>
      <c r="N106" s="228"/>
      <c r="O106" s="841"/>
      <c r="P106" s="842"/>
      <c r="Q106" s="843" t="str">
        <f t="shared" si="1"/>
        <v/>
      </c>
      <c r="R106" s="844"/>
      <c r="S106" s="52"/>
      <c r="T106" s="376"/>
      <c r="U106" s="454"/>
      <c r="V106" s="454"/>
    </row>
    <row r="107" spans="1:22" s="268" customFormat="1" ht="22.5" customHeight="1" x14ac:dyDescent="0.2">
      <c r="A107" s="212"/>
      <c r="B107" s="284"/>
      <c r="C107" s="806"/>
      <c r="D107" s="807"/>
      <c r="E107" s="807"/>
      <c r="F107" s="807"/>
      <c r="G107" s="807"/>
      <c r="H107" s="807"/>
      <c r="I107" s="807"/>
      <c r="J107" s="807"/>
      <c r="K107" s="807"/>
      <c r="L107" s="808"/>
      <c r="M107" s="452"/>
      <c r="N107" s="228"/>
      <c r="O107" s="841"/>
      <c r="P107" s="842"/>
      <c r="Q107" s="843" t="str">
        <f t="shared" si="1"/>
        <v/>
      </c>
      <c r="R107" s="844"/>
      <c r="S107" s="52"/>
      <c r="T107" s="376"/>
      <c r="U107" s="454"/>
      <c r="V107" s="454"/>
    </row>
    <row r="108" spans="1:22" s="268" customFormat="1" ht="22.5" customHeight="1" x14ac:dyDescent="0.2">
      <c r="A108" s="212"/>
      <c r="B108" s="284"/>
      <c r="C108" s="806"/>
      <c r="D108" s="807"/>
      <c r="E108" s="807"/>
      <c r="F108" s="807"/>
      <c r="G108" s="807"/>
      <c r="H108" s="807"/>
      <c r="I108" s="807"/>
      <c r="J108" s="807"/>
      <c r="K108" s="807"/>
      <c r="L108" s="808"/>
      <c r="M108" s="452"/>
      <c r="N108" s="228"/>
      <c r="O108" s="841"/>
      <c r="P108" s="842"/>
      <c r="Q108" s="843" t="str">
        <f t="shared" si="1"/>
        <v/>
      </c>
      <c r="R108" s="844"/>
      <c r="S108" s="52"/>
      <c r="T108" s="376"/>
      <c r="U108" s="454"/>
      <c r="V108" s="454"/>
    </row>
    <row r="109" spans="1:22" customFormat="1" ht="22.5" customHeight="1" x14ac:dyDescent="0.2">
      <c r="A109" s="212"/>
      <c r="B109" s="284"/>
      <c r="C109" s="806"/>
      <c r="D109" s="807"/>
      <c r="E109" s="807"/>
      <c r="F109" s="807"/>
      <c r="G109" s="807"/>
      <c r="H109" s="807"/>
      <c r="I109" s="807"/>
      <c r="J109" s="807"/>
      <c r="K109" s="807"/>
      <c r="L109" s="808"/>
      <c r="M109" s="452"/>
      <c r="N109" s="228"/>
      <c r="O109" s="841"/>
      <c r="P109" s="842"/>
      <c r="Q109" s="843" t="str">
        <f t="shared" si="1"/>
        <v/>
      </c>
      <c r="R109" s="844"/>
      <c r="S109" s="52"/>
      <c r="T109" s="376"/>
      <c r="U109" s="454"/>
      <c r="V109" s="454"/>
    </row>
    <row r="110" spans="1:22" customFormat="1" ht="6" customHeight="1" x14ac:dyDescent="0.2">
      <c r="A110" s="212"/>
      <c r="B110" s="69"/>
      <c r="C110" s="69"/>
      <c r="D110" s="69"/>
      <c r="E110" s="57"/>
      <c r="F110" s="57"/>
      <c r="G110" s="57"/>
      <c r="H110" s="57"/>
      <c r="I110" s="57"/>
      <c r="J110" s="57"/>
      <c r="K110" s="69"/>
      <c r="L110" s="69"/>
      <c r="M110" s="57"/>
      <c r="N110" s="57"/>
      <c r="O110" s="57"/>
      <c r="P110" s="57"/>
      <c r="Q110" s="57"/>
      <c r="R110" s="57"/>
      <c r="S110" s="57"/>
      <c r="T110" s="378"/>
      <c r="U110" s="454"/>
      <c r="V110" s="454"/>
    </row>
    <row r="111" spans="1:22" ht="24" customHeight="1" x14ac:dyDescent="0.2">
      <c r="B111" s="845" t="s">
        <v>6</v>
      </c>
      <c r="C111" s="846"/>
      <c r="D111" s="846"/>
      <c r="E111" s="846"/>
      <c r="F111" s="846"/>
      <c r="G111" s="846"/>
      <c r="H111" s="846"/>
      <c r="I111" s="846"/>
      <c r="J111" s="846"/>
      <c r="K111" s="846"/>
      <c r="L111" s="846"/>
      <c r="M111" s="846"/>
      <c r="N111" s="846"/>
      <c r="O111" s="846"/>
      <c r="P111" s="846"/>
      <c r="Q111" s="846"/>
      <c r="R111" s="846"/>
      <c r="S111" s="847"/>
    </row>
    <row r="112" spans="1:22" x14ac:dyDescent="0.2">
      <c r="B112" s="226" t="str">
        <f>'3-MCN'!B148</f>
        <v>FAPESP,  JUNHO DE 2016</v>
      </c>
      <c r="Q112" s="855">
        <v>2</v>
      </c>
      <c r="R112" s="855"/>
      <c r="S112" s="855"/>
    </row>
    <row r="133" spans="1:242" ht="15.75" customHeight="1" x14ac:dyDescent="0.2">
      <c r="B133" s="187" t="s">
        <v>116</v>
      </c>
    </row>
    <row r="134" spans="1:242" ht="15.75" customHeight="1" x14ac:dyDescent="0.25">
      <c r="B134" s="187" t="s">
        <v>117</v>
      </c>
    </row>
    <row r="136" spans="1:242" ht="15" x14ac:dyDescent="0.2">
      <c r="B136" s="120"/>
    </row>
    <row r="137" spans="1:242" ht="10.5" customHeight="1" x14ac:dyDescent="0.2">
      <c r="C137" s="3"/>
      <c r="D137" s="3"/>
      <c r="E137" s="25"/>
      <c r="F137" s="25"/>
      <c r="G137" s="25"/>
      <c r="H137" s="25"/>
      <c r="I137" s="25"/>
      <c r="J137" s="25"/>
      <c r="K137" s="3"/>
      <c r="L137" s="3"/>
      <c r="M137" s="25"/>
      <c r="N137" s="25"/>
      <c r="O137" s="25"/>
      <c r="P137" s="25"/>
      <c r="Q137" s="25"/>
      <c r="R137" s="25"/>
      <c r="S137" s="25"/>
    </row>
    <row r="138" spans="1:242" ht="14.25" x14ac:dyDescent="0.2">
      <c r="B138" s="766" t="s">
        <v>58</v>
      </c>
      <c r="C138" s="766"/>
      <c r="D138" s="766"/>
      <c r="E138" s="766"/>
      <c r="F138" s="766"/>
      <c r="G138" s="766"/>
      <c r="H138" s="766"/>
      <c r="I138" s="766"/>
      <c r="J138" s="766"/>
      <c r="K138" s="766"/>
      <c r="L138" s="766"/>
      <c r="M138" s="766"/>
      <c r="N138" s="766"/>
      <c r="O138" s="766"/>
      <c r="P138" s="766"/>
      <c r="Q138" s="766"/>
      <c r="R138" s="766"/>
      <c r="S138" s="766"/>
      <c r="T138" s="200"/>
    </row>
    <row r="139" spans="1:242" ht="14.25" x14ac:dyDescent="0.2">
      <c r="B139" s="766" t="s">
        <v>59</v>
      </c>
      <c r="C139" s="766"/>
      <c r="D139" s="766"/>
      <c r="E139" s="766"/>
      <c r="F139" s="766"/>
      <c r="G139" s="766"/>
      <c r="H139" s="766"/>
      <c r="I139" s="766"/>
      <c r="J139" s="766"/>
      <c r="K139" s="766"/>
      <c r="L139" s="766"/>
      <c r="M139" s="766"/>
      <c r="N139" s="766"/>
      <c r="O139" s="766"/>
      <c r="P139" s="766"/>
      <c r="Q139" s="766"/>
      <c r="R139" s="766"/>
      <c r="S139" s="766"/>
      <c r="T139" s="200"/>
    </row>
    <row r="140" spans="1:242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5"/>
      <c r="O140" s="25"/>
      <c r="P140" s="25"/>
      <c r="Q140" s="25"/>
      <c r="R140" s="25"/>
      <c r="S140" s="2"/>
      <c r="T140" s="200"/>
    </row>
    <row r="141" spans="1:242" ht="18.75" customHeight="1" x14ac:dyDescent="0.2">
      <c r="B141" s="870" t="s">
        <v>10</v>
      </c>
      <c r="C141" s="871"/>
      <c r="D141" s="871"/>
      <c r="E141" s="871"/>
      <c r="F141" s="871"/>
      <c r="G141" s="871"/>
      <c r="H141" s="871"/>
      <c r="I141" s="871"/>
      <c r="J141" s="871"/>
      <c r="K141" s="871"/>
      <c r="L141" s="871"/>
      <c r="M141" s="871"/>
      <c r="N141" s="871"/>
      <c r="O141" s="871"/>
      <c r="P141" s="871"/>
      <c r="Q141" s="871"/>
      <c r="R141" s="871"/>
      <c r="S141" s="872"/>
      <c r="T141" s="200"/>
    </row>
    <row r="142" spans="1:242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5"/>
      <c r="O142" s="25"/>
      <c r="P142" s="25"/>
      <c r="Q142" s="25"/>
      <c r="R142" s="25"/>
      <c r="S142" s="2"/>
      <c r="T142" s="200"/>
    </row>
    <row r="143" spans="1:242" x14ac:dyDescent="0.2">
      <c r="A143" s="638"/>
      <c r="B143" s="49" t="s">
        <v>60</v>
      </c>
      <c r="C143" s="636"/>
      <c r="D143" s="636"/>
      <c r="E143" s="636"/>
      <c r="F143" s="636"/>
      <c r="G143" s="636"/>
      <c r="H143" s="636"/>
      <c r="I143" s="636"/>
      <c r="J143" s="636"/>
      <c r="K143" s="636"/>
      <c r="L143" s="636"/>
      <c r="M143" s="636"/>
      <c r="N143" s="325"/>
      <c r="O143" s="325"/>
      <c r="P143" s="325"/>
      <c r="Q143" s="325"/>
      <c r="R143" s="325"/>
      <c r="S143" s="636"/>
      <c r="T143" s="200"/>
      <c r="W143" s="56"/>
      <c r="X143" s="56"/>
      <c r="Y143" s="56"/>
      <c r="Z143" s="56"/>
      <c r="AA143" s="56"/>
      <c r="IF143" s="56"/>
      <c r="IG143" s="56"/>
      <c r="IH143" s="56"/>
    </row>
    <row r="144" spans="1:242" x14ac:dyDescent="0.2">
      <c r="A144" s="638"/>
      <c r="B144" s="49" t="s">
        <v>61</v>
      </c>
      <c r="C144" s="636"/>
      <c r="D144" s="636"/>
      <c r="E144" s="636"/>
      <c r="F144" s="636"/>
      <c r="G144" s="636"/>
      <c r="H144" s="636"/>
      <c r="I144" s="636"/>
      <c r="J144" s="636"/>
      <c r="K144" s="636"/>
      <c r="L144" s="636"/>
      <c r="M144" s="636"/>
      <c r="N144" s="325"/>
      <c r="O144" s="325"/>
      <c r="P144" s="325"/>
      <c r="Q144" s="325"/>
      <c r="R144" s="325"/>
      <c r="S144" s="636"/>
      <c r="T144" s="200"/>
      <c r="W144" s="56"/>
      <c r="X144" s="56"/>
      <c r="Y144" s="56"/>
      <c r="Z144" s="56"/>
      <c r="AA144" s="56"/>
      <c r="IF144" s="56"/>
      <c r="IG144" s="56"/>
      <c r="IH144" s="56"/>
    </row>
    <row r="145" spans="1:242" ht="14.25" x14ac:dyDescent="0.2">
      <c r="A145" s="638"/>
      <c r="B145" s="49" t="s">
        <v>62</v>
      </c>
      <c r="C145" s="636"/>
      <c r="D145" s="636"/>
      <c r="E145" s="636"/>
      <c r="F145" s="636"/>
      <c r="G145" s="636"/>
      <c r="H145" s="636"/>
      <c r="I145" s="636"/>
      <c r="J145" s="636"/>
      <c r="K145" s="636"/>
      <c r="L145" s="636"/>
      <c r="M145" s="636"/>
      <c r="N145" s="325"/>
      <c r="O145" s="325"/>
      <c r="P145" s="325"/>
      <c r="Q145" s="325"/>
      <c r="R145" s="325"/>
      <c r="S145" s="636"/>
      <c r="T145" s="200"/>
      <c r="W145" s="56"/>
      <c r="X145" s="56"/>
      <c r="Y145" s="56"/>
      <c r="Z145" s="56"/>
      <c r="AA145" s="56"/>
      <c r="IF145" s="650"/>
      <c r="IG145" s="650"/>
      <c r="IH145" s="650"/>
    </row>
    <row r="146" spans="1:242" ht="14.25" x14ac:dyDescent="0.2">
      <c r="A146" s="638"/>
      <c r="B146" s="49" t="s">
        <v>63</v>
      </c>
      <c r="C146" s="636"/>
      <c r="D146" s="636"/>
      <c r="E146" s="636"/>
      <c r="F146" s="636"/>
      <c r="G146" s="636"/>
      <c r="H146" s="636"/>
      <c r="I146" s="636"/>
      <c r="J146" s="636"/>
      <c r="K146" s="636"/>
      <c r="L146" s="636"/>
      <c r="M146" s="636"/>
      <c r="N146" s="325"/>
      <c r="O146" s="325"/>
      <c r="P146" s="325"/>
      <c r="Q146" s="325"/>
      <c r="R146" s="325"/>
      <c r="S146" s="636"/>
      <c r="T146" s="200"/>
      <c r="W146" s="56"/>
      <c r="X146" s="56"/>
      <c r="Y146" s="56"/>
      <c r="Z146" s="56"/>
      <c r="AA146" s="56"/>
      <c r="IF146" s="650"/>
      <c r="IG146" s="650"/>
      <c r="IH146" s="650"/>
    </row>
    <row r="147" spans="1:242" x14ac:dyDescent="0.2">
      <c r="A147" s="638"/>
      <c r="B147" s="49" t="s">
        <v>151</v>
      </c>
      <c r="C147" s="636"/>
      <c r="D147" s="636"/>
      <c r="E147" s="636"/>
      <c r="F147" s="636"/>
      <c r="G147" s="636"/>
      <c r="H147" s="636"/>
      <c r="I147" s="636"/>
      <c r="J147" s="636"/>
      <c r="K147" s="636"/>
      <c r="L147" s="636"/>
      <c r="M147" s="636"/>
      <c r="N147" s="325"/>
      <c r="O147" s="325"/>
      <c r="P147" s="325"/>
      <c r="Q147" s="325"/>
      <c r="R147" s="325"/>
      <c r="S147" s="636"/>
      <c r="T147" s="200"/>
      <c r="W147" s="56"/>
      <c r="X147" s="56"/>
      <c r="Y147" s="56"/>
      <c r="Z147" s="56"/>
      <c r="AA147" s="56"/>
      <c r="IF147" s="20"/>
      <c r="IG147" s="20"/>
      <c r="IH147" s="20"/>
    </row>
    <row r="148" spans="1:242" x14ac:dyDescent="0.2">
      <c r="A148" s="638"/>
      <c r="B148" s="49" t="s">
        <v>186</v>
      </c>
      <c r="C148" s="636"/>
      <c r="D148" s="636"/>
      <c r="E148" s="636"/>
      <c r="F148" s="636"/>
      <c r="G148" s="636"/>
      <c r="H148" s="636"/>
      <c r="I148" s="636"/>
      <c r="J148" s="636"/>
      <c r="K148" s="636"/>
      <c r="L148" s="636"/>
      <c r="M148" s="636"/>
      <c r="N148" s="325"/>
      <c r="O148" s="325"/>
      <c r="P148" s="325"/>
      <c r="Q148" s="325"/>
      <c r="R148" s="325"/>
      <c r="S148" s="636"/>
      <c r="T148" s="200"/>
      <c r="W148" s="56"/>
      <c r="X148" s="56"/>
      <c r="Y148" s="56"/>
      <c r="Z148" s="56"/>
      <c r="AA148" s="56"/>
      <c r="IF148" s="20"/>
      <c r="IG148" s="20"/>
      <c r="IH148" s="20"/>
    </row>
    <row r="149" spans="1:242" x14ac:dyDescent="0.2">
      <c r="A149" s="638"/>
      <c r="B149" s="50" t="s">
        <v>187</v>
      </c>
      <c r="C149" s="636"/>
      <c r="D149" s="636"/>
      <c r="E149" s="636"/>
      <c r="F149" s="636"/>
      <c r="G149" s="636"/>
      <c r="H149" s="636"/>
      <c r="I149" s="636"/>
      <c r="J149" s="636"/>
      <c r="K149" s="636"/>
      <c r="L149" s="636"/>
      <c r="M149" s="636"/>
      <c r="N149" s="325"/>
      <c r="O149" s="325"/>
      <c r="P149" s="325"/>
      <c r="Q149" s="325"/>
      <c r="R149" s="325"/>
      <c r="S149" s="636"/>
      <c r="T149" s="200"/>
      <c r="W149" s="56"/>
      <c r="X149" s="56"/>
      <c r="Y149" s="56"/>
      <c r="Z149" s="56"/>
      <c r="AA149" s="56"/>
      <c r="IF149" s="20"/>
      <c r="IG149" s="20"/>
      <c r="IH149" s="20"/>
    </row>
    <row r="150" spans="1:242" x14ac:dyDescent="0.2">
      <c r="A150" s="638"/>
      <c r="B150" s="49" t="s">
        <v>152</v>
      </c>
      <c r="C150" s="636"/>
      <c r="D150" s="636"/>
      <c r="E150" s="636"/>
      <c r="F150" s="636"/>
      <c r="G150" s="636"/>
      <c r="H150" s="636"/>
      <c r="I150" s="636"/>
      <c r="J150" s="636"/>
      <c r="K150" s="636"/>
      <c r="L150" s="636"/>
      <c r="M150" s="636"/>
      <c r="N150" s="325"/>
      <c r="O150" s="325"/>
      <c r="P150" s="325"/>
      <c r="Q150" s="325"/>
      <c r="R150" s="325"/>
      <c r="S150" s="636"/>
      <c r="T150" s="200"/>
      <c r="W150" s="56"/>
      <c r="X150" s="56"/>
      <c r="Y150" s="56"/>
      <c r="Z150" s="56"/>
      <c r="AA150" s="56"/>
      <c r="IF150" s="20"/>
      <c r="IG150" s="20"/>
      <c r="IH150" s="20"/>
    </row>
    <row r="151" spans="1:242" ht="14.25" x14ac:dyDescent="0.2">
      <c r="A151" s="638"/>
      <c r="B151" s="49" t="s">
        <v>153</v>
      </c>
      <c r="C151" s="636"/>
      <c r="D151" s="636"/>
      <c r="E151" s="636"/>
      <c r="F151" s="636"/>
      <c r="G151" s="636"/>
      <c r="H151" s="636"/>
      <c r="I151" s="636"/>
      <c r="J151" s="636"/>
      <c r="K151" s="636"/>
      <c r="L151" s="636"/>
      <c r="M151" s="636"/>
      <c r="N151" s="325"/>
      <c r="O151" s="325"/>
      <c r="P151" s="325"/>
      <c r="Q151" s="325"/>
      <c r="R151" s="325"/>
      <c r="S151" s="636"/>
      <c r="T151" s="200"/>
      <c r="W151" s="56"/>
      <c r="X151" s="56"/>
      <c r="Y151" s="56"/>
      <c r="Z151" s="56"/>
      <c r="AA151" s="56"/>
      <c r="IH151" s="650"/>
    </row>
    <row r="152" spans="1:242" ht="14.25" x14ac:dyDescent="0.2">
      <c r="A152" s="638"/>
      <c r="B152" s="49" t="s">
        <v>154</v>
      </c>
      <c r="C152" s="636"/>
      <c r="D152" s="636"/>
      <c r="E152" s="636"/>
      <c r="F152" s="636"/>
      <c r="G152" s="636"/>
      <c r="H152" s="636"/>
      <c r="I152" s="636"/>
      <c r="J152" s="636"/>
      <c r="K152" s="636"/>
      <c r="L152" s="636"/>
      <c r="M152" s="636"/>
      <c r="N152" s="325"/>
      <c r="O152" s="325"/>
      <c r="P152" s="325"/>
      <c r="Q152" s="325"/>
      <c r="R152" s="325"/>
      <c r="S152" s="636"/>
      <c r="T152" s="200"/>
      <c r="W152" s="56"/>
      <c r="X152" s="56"/>
      <c r="Y152" s="56"/>
      <c r="Z152" s="56"/>
      <c r="AA152" s="56"/>
      <c r="IH152" s="650"/>
    </row>
    <row r="153" spans="1:242" x14ac:dyDescent="0.2">
      <c r="A153" s="638"/>
      <c r="B153" s="49" t="s">
        <v>155</v>
      </c>
      <c r="C153" s="636"/>
      <c r="D153" s="636"/>
      <c r="E153" s="636"/>
      <c r="F153" s="636"/>
      <c r="G153" s="636"/>
      <c r="H153" s="636"/>
      <c r="I153" s="636"/>
      <c r="J153" s="636"/>
      <c r="K153" s="636"/>
      <c r="L153" s="636"/>
      <c r="M153" s="636"/>
      <c r="N153" s="325"/>
      <c r="O153" s="325"/>
      <c r="P153" s="325"/>
      <c r="Q153" s="325"/>
      <c r="R153" s="325"/>
      <c r="S153" s="636"/>
      <c r="T153" s="200"/>
      <c r="W153" s="56"/>
      <c r="X153" s="56"/>
      <c r="Y153" s="56"/>
      <c r="Z153" s="56"/>
      <c r="AA153" s="56"/>
    </row>
    <row r="154" spans="1:242" x14ac:dyDescent="0.2">
      <c r="A154" s="638"/>
      <c r="B154" s="49"/>
      <c r="C154" s="636"/>
      <c r="D154" s="636"/>
      <c r="E154" s="636"/>
      <c r="F154" s="636"/>
      <c r="G154" s="636"/>
      <c r="H154" s="636"/>
      <c r="I154" s="636"/>
      <c r="J154" s="636"/>
      <c r="K154" s="636"/>
      <c r="L154" s="636"/>
      <c r="M154" s="636"/>
      <c r="N154" s="325"/>
      <c r="O154" s="325"/>
      <c r="P154" s="325"/>
      <c r="Q154" s="325"/>
      <c r="R154" s="325"/>
      <c r="S154" s="636"/>
      <c r="T154" s="200"/>
      <c r="W154" s="56"/>
      <c r="X154" s="56"/>
      <c r="Y154" s="56"/>
      <c r="Z154" s="56"/>
      <c r="AA154" s="56"/>
    </row>
    <row r="155" spans="1:242" s="12" customFormat="1" x14ac:dyDescent="0.2">
      <c r="A155" s="379"/>
      <c r="B155" s="51" t="s">
        <v>64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379"/>
      <c r="U155" s="451"/>
      <c r="V155" s="451"/>
    </row>
    <row r="156" spans="1:242" x14ac:dyDescent="0.2">
      <c r="A156" s="638"/>
      <c r="B156" s="636" t="s">
        <v>65</v>
      </c>
      <c r="C156" s="636"/>
      <c r="D156" s="636"/>
      <c r="E156" s="636"/>
      <c r="F156" s="636"/>
      <c r="G156" s="636"/>
      <c r="H156" s="636"/>
      <c r="I156" s="636"/>
      <c r="J156" s="636"/>
      <c r="K156" s="636"/>
      <c r="L156" s="636"/>
      <c r="M156" s="636"/>
      <c r="N156" s="325"/>
      <c r="O156" s="325"/>
      <c r="P156" s="325"/>
      <c r="Q156" s="325"/>
      <c r="R156" s="325"/>
      <c r="S156" s="636"/>
      <c r="T156" s="200"/>
      <c r="W156" s="56"/>
      <c r="X156" s="56"/>
      <c r="Y156" s="56"/>
      <c r="Z156" s="56"/>
      <c r="AA156" s="56"/>
    </row>
    <row r="157" spans="1:242" x14ac:dyDescent="0.2">
      <c r="A157" s="638"/>
      <c r="B157" s="636" t="s">
        <v>66</v>
      </c>
      <c r="C157" s="636"/>
      <c r="D157" s="636"/>
      <c r="E157" s="636"/>
      <c r="F157" s="636"/>
      <c r="G157" s="636"/>
      <c r="H157" s="636"/>
      <c r="I157" s="636"/>
      <c r="J157" s="636"/>
      <c r="K157" s="636"/>
      <c r="L157" s="636"/>
      <c r="M157" s="636"/>
      <c r="N157" s="325"/>
      <c r="O157" s="325"/>
      <c r="T157" s="200"/>
      <c r="W157" s="56"/>
      <c r="X157" s="56"/>
      <c r="Y157" s="56"/>
      <c r="Z157" s="56"/>
      <c r="AA157" s="56"/>
    </row>
    <row r="158" spans="1:242" x14ac:dyDescent="0.2">
      <c r="A158" s="638"/>
      <c r="B158" s="325"/>
      <c r="C158" s="636"/>
      <c r="D158" s="636"/>
      <c r="E158" s="636"/>
      <c r="F158" s="636"/>
      <c r="G158" s="636"/>
      <c r="H158" s="636"/>
      <c r="I158" s="636"/>
      <c r="J158" s="636"/>
      <c r="K158" s="636"/>
      <c r="L158" s="636"/>
      <c r="M158" s="636"/>
      <c r="N158" s="325"/>
      <c r="O158" s="325"/>
      <c r="P158" s="325"/>
      <c r="Q158" s="325"/>
      <c r="R158" s="325"/>
      <c r="S158" s="636"/>
      <c r="T158" s="200"/>
      <c r="W158" s="56"/>
      <c r="X158" s="56"/>
      <c r="Y158" s="56"/>
      <c r="Z158" s="56"/>
      <c r="AA158" s="56"/>
    </row>
    <row r="159" spans="1:242" x14ac:dyDescent="0.2">
      <c r="A159" s="638"/>
      <c r="B159" s="61" t="s">
        <v>67</v>
      </c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T159" s="200"/>
      <c r="W159" s="56"/>
      <c r="X159" s="56"/>
      <c r="Y159" s="56"/>
      <c r="Z159" s="56"/>
      <c r="AA159" s="56"/>
    </row>
    <row r="160" spans="1:242" x14ac:dyDescent="0.2">
      <c r="A160" s="638"/>
      <c r="B160" s="325"/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  <c r="R160" s="325"/>
      <c r="S160" s="636"/>
      <c r="T160" s="200"/>
      <c r="W160" s="56"/>
      <c r="X160" s="56"/>
      <c r="Y160" s="56"/>
      <c r="Z160" s="56"/>
      <c r="AA160" s="56"/>
    </row>
    <row r="161" spans="1:242" ht="15" x14ac:dyDescent="0.2">
      <c r="A161" s="380"/>
      <c r="B161" s="64" t="s">
        <v>30</v>
      </c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T161" s="380"/>
      <c r="IF161" s="66"/>
      <c r="IG161" s="66"/>
      <c r="IH161" s="66"/>
    </row>
    <row r="162" spans="1:242" s="268" customFormat="1" x14ac:dyDescent="0.2">
      <c r="A162" s="638"/>
      <c r="B162" s="69"/>
      <c r="C162" s="69"/>
      <c r="D162" s="69"/>
      <c r="E162" s="57"/>
      <c r="F162" s="57"/>
      <c r="G162" s="57"/>
      <c r="H162" s="57"/>
      <c r="I162" s="57"/>
      <c r="J162" s="57"/>
      <c r="K162" s="69"/>
      <c r="L162" s="69"/>
      <c r="M162" s="57"/>
      <c r="N162" s="57"/>
      <c r="O162" s="57"/>
      <c r="P162" s="57"/>
      <c r="Q162" s="57"/>
      <c r="R162" s="57"/>
      <c r="S162" s="57"/>
      <c r="T162" s="346"/>
      <c r="U162" s="454"/>
      <c r="V162" s="454"/>
      <c r="IG162" s="449"/>
      <c r="IH162" s="449"/>
    </row>
    <row r="163" spans="1:242" s="268" customFormat="1" ht="14.25" x14ac:dyDescent="0.2">
      <c r="A163" s="638"/>
      <c r="B163" s="429" t="s">
        <v>102</v>
      </c>
      <c r="C163" s="139" t="s">
        <v>31</v>
      </c>
      <c r="D163" s="637" t="s">
        <v>32</v>
      </c>
      <c r="E163" s="140">
        <v>1</v>
      </c>
      <c r="F163" s="57"/>
      <c r="G163" s="57"/>
      <c r="H163" s="429" t="s">
        <v>106</v>
      </c>
      <c r="I163" s="139" t="s">
        <v>68</v>
      </c>
      <c r="J163" s="637" t="s">
        <v>32</v>
      </c>
      <c r="K163" s="140">
        <v>1.83487</v>
      </c>
      <c r="L163" s="69"/>
      <c r="M163" s="57"/>
      <c r="N163" s="57"/>
      <c r="O163" s="429" t="s">
        <v>103</v>
      </c>
      <c r="P163" s="139" t="s">
        <v>69</v>
      </c>
      <c r="Q163" s="637" t="s">
        <v>32</v>
      </c>
      <c r="R163" s="140">
        <v>1.74</v>
      </c>
      <c r="S163" s="57"/>
      <c r="T163" s="346"/>
      <c r="U163" s="454"/>
      <c r="V163" s="454"/>
      <c r="IG163" s="449"/>
      <c r="IH163" s="449"/>
    </row>
    <row r="164" spans="1:242" customFormat="1" ht="6" customHeight="1" x14ac:dyDescent="0.2">
      <c r="A164" s="206"/>
      <c r="B164" s="638"/>
      <c r="C164" s="638"/>
      <c r="D164" s="638"/>
      <c r="E164" s="638"/>
      <c r="F164" s="638"/>
      <c r="G164" s="638"/>
      <c r="H164" s="638"/>
      <c r="I164" s="638"/>
      <c r="J164" s="638"/>
      <c r="K164" s="638"/>
      <c r="L164" s="638"/>
      <c r="M164" s="638"/>
      <c r="N164" s="638"/>
      <c r="O164" s="638"/>
      <c r="P164" s="638"/>
      <c r="Q164" s="638"/>
      <c r="R164" s="638"/>
      <c r="S164" s="638"/>
      <c r="T164" s="638"/>
      <c r="U164" s="638"/>
      <c r="V164" s="638"/>
      <c r="W164" s="638"/>
    </row>
    <row r="165" spans="1:242" customFormat="1" x14ac:dyDescent="0.2">
      <c r="A165" s="206"/>
      <c r="B165" s="69"/>
      <c r="C165" s="69"/>
      <c r="D165" s="69"/>
      <c r="E165" s="57"/>
      <c r="F165" s="57"/>
      <c r="G165" s="57"/>
      <c r="H165" s="57"/>
      <c r="I165" s="57"/>
      <c r="J165" s="57"/>
      <c r="K165" s="69"/>
      <c r="L165" s="69"/>
      <c r="M165" s="57"/>
      <c r="N165" s="57"/>
      <c r="O165" s="57"/>
      <c r="P165" s="57"/>
      <c r="Q165" s="57"/>
      <c r="R165" s="57"/>
      <c r="S165" s="57"/>
      <c r="T165" s="346"/>
      <c r="U165" s="454"/>
      <c r="V165" s="454"/>
    </row>
    <row r="166" spans="1:242" s="12" customFormat="1" ht="18" customHeight="1" x14ac:dyDescent="0.2">
      <c r="A166" s="379"/>
      <c r="B166" s="733" t="s">
        <v>1</v>
      </c>
      <c r="C166" s="858" t="s">
        <v>8</v>
      </c>
      <c r="D166" s="859"/>
      <c r="E166" s="859"/>
      <c r="F166" s="859"/>
      <c r="G166" s="859"/>
      <c r="H166" s="859"/>
      <c r="I166" s="859"/>
      <c r="J166" s="859"/>
      <c r="K166" s="859"/>
      <c r="L166" s="860"/>
      <c r="M166" s="742" t="s">
        <v>76</v>
      </c>
      <c r="N166" s="743" t="s">
        <v>135</v>
      </c>
      <c r="O166" s="744"/>
      <c r="P166" s="745"/>
      <c r="Q166" s="743" t="s">
        <v>136</v>
      </c>
      <c r="R166" s="745"/>
      <c r="S166" s="856" t="s">
        <v>2</v>
      </c>
      <c r="T166" s="379"/>
      <c r="U166" s="451"/>
      <c r="V166" s="451"/>
    </row>
    <row r="167" spans="1:242" s="12" customFormat="1" ht="18" customHeight="1" x14ac:dyDescent="0.2">
      <c r="A167" s="379"/>
      <c r="B167" s="864"/>
      <c r="C167" s="861"/>
      <c r="D167" s="862"/>
      <c r="E167" s="862"/>
      <c r="F167" s="862"/>
      <c r="G167" s="862"/>
      <c r="H167" s="862"/>
      <c r="I167" s="862"/>
      <c r="J167" s="862"/>
      <c r="K167" s="862"/>
      <c r="L167" s="863"/>
      <c r="M167" s="865"/>
      <c r="N167" s="866"/>
      <c r="O167" s="867"/>
      <c r="P167" s="868"/>
      <c r="Q167" s="866"/>
      <c r="R167" s="868"/>
      <c r="S167" s="857"/>
      <c r="T167" s="379"/>
      <c r="U167" s="451"/>
      <c r="V167" s="451"/>
    </row>
    <row r="168" spans="1:242" s="12" customFormat="1" ht="18" customHeight="1" x14ac:dyDescent="0.2">
      <c r="A168" s="379"/>
      <c r="B168" s="267">
        <v>1</v>
      </c>
      <c r="C168" s="848" t="s">
        <v>70</v>
      </c>
      <c r="D168" s="849"/>
      <c r="E168" s="849"/>
      <c r="F168" s="849"/>
      <c r="G168" s="849"/>
      <c r="H168" s="849"/>
      <c r="I168" s="849"/>
      <c r="J168" s="849"/>
      <c r="K168" s="849"/>
      <c r="L168" s="850"/>
      <c r="M168" s="143" t="s">
        <v>68</v>
      </c>
      <c r="N168" s="853">
        <v>10000</v>
      </c>
      <c r="O168" s="853"/>
      <c r="P168" s="854"/>
      <c r="Q168" s="851">
        <f>N168*$K$163</f>
        <v>18348.7</v>
      </c>
      <c r="R168" s="852"/>
      <c r="S168" s="329"/>
      <c r="T168" s="379"/>
      <c r="U168" s="451"/>
      <c r="V168" s="451"/>
    </row>
    <row r="169" spans="1:242" s="12" customFormat="1" ht="18" customHeight="1" x14ac:dyDescent="0.2">
      <c r="A169" s="379"/>
      <c r="B169" s="267" t="s">
        <v>17</v>
      </c>
      <c r="C169" s="848" t="s">
        <v>71</v>
      </c>
      <c r="D169" s="849"/>
      <c r="E169" s="849"/>
      <c r="F169" s="849"/>
      <c r="G169" s="849"/>
      <c r="H169" s="849"/>
      <c r="I169" s="849"/>
      <c r="J169" s="849"/>
      <c r="K169" s="849"/>
      <c r="L169" s="850"/>
      <c r="M169" s="143" t="s">
        <v>68</v>
      </c>
      <c r="N169" s="853">
        <f>N168-1234</f>
        <v>8766</v>
      </c>
      <c r="O169" s="853"/>
      <c r="P169" s="854"/>
      <c r="Q169" s="851">
        <f>N169*$K$163</f>
        <v>16084.47042</v>
      </c>
      <c r="R169" s="852"/>
      <c r="S169" s="329"/>
      <c r="T169" s="379"/>
      <c r="U169" s="451"/>
      <c r="V169" s="451"/>
    </row>
    <row r="170" spans="1:242" s="12" customFormat="1" ht="18" customHeight="1" x14ac:dyDescent="0.2">
      <c r="A170" s="379"/>
      <c r="B170" s="267">
        <v>2</v>
      </c>
      <c r="C170" s="848" t="s">
        <v>72</v>
      </c>
      <c r="D170" s="849"/>
      <c r="E170" s="849"/>
      <c r="F170" s="849"/>
      <c r="G170" s="849"/>
      <c r="H170" s="849"/>
      <c r="I170" s="849"/>
      <c r="J170" s="849"/>
      <c r="K170" s="849"/>
      <c r="L170" s="850"/>
      <c r="M170" s="143" t="s">
        <v>31</v>
      </c>
      <c r="N170" s="853">
        <f>N169-1234</f>
        <v>7532</v>
      </c>
      <c r="O170" s="853"/>
      <c r="P170" s="854"/>
      <c r="Q170" s="851">
        <f>N170*$E$163</f>
        <v>7532</v>
      </c>
      <c r="R170" s="852"/>
      <c r="S170" s="329"/>
      <c r="T170" s="379"/>
      <c r="U170" s="451"/>
      <c r="V170" s="451"/>
    </row>
    <row r="171" spans="1:242" s="12" customFormat="1" ht="18" customHeight="1" x14ac:dyDescent="0.2">
      <c r="A171" s="379"/>
      <c r="B171" s="267" t="s">
        <v>73</v>
      </c>
      <c r="C171" s="848" t="s">
        <v>71</v>
      </c>
      <c r="D171" s="849"/>
      <c r="E171" s="849"/>
      <c r="F171" s="849"/>
      <c r="G171" s="849"/>
      <c r="H171" s="849"/>
      <c r="I171" s="849"/>
      <c r="J171" s="849"/>
      <c r="K171" s="849"/>
      <c r="L171" s="850"/>
      <c r="M171" s="143" t="s">
        <v>31</v>
      </c>
      <c r="N171" s="853">
        <f>N170-1234</f>
        <v>6298</v>
      </c>
      <c r="O171" s="853"/>
      <c r="P171" s="854"/>
      <c r="Q171" s="851">
        <f>N171*$E$163</f>
        <v>6298</v>
      </c>
      <c r="R171" s="852"/>
      <c r="S171" s="329"/>
      <c r="T171" s="379"/>
      <c r="U171" s="451"/>
      <c r="V171" s="451"/>
    </row>
    <row r="172" spans="1:242" s="12" customFormat="1" ht="18" customHeight="1" x14ac:dyDescent="0.2">
      <c r="A172" s="379"/>
      <c r="B172" s="267">
        <v>3</v>
      </c>
      <c r="C172" s="848" t="s">
        <v>74</v>
      </c>
      <c r="D172" s="849"/>
      <c r="E172" s="849"/>
      <c r="F172" s="849"/>
      <c r="G172" s="849"/>
      <c r="H172" s="849"/>
      <c r="I172" s="849"/>
      <c r="J172" s="849"/>
      <c r="K172" s="849"/>
      <c r="L172" s="850"/>
      <c r="M172" s="143" t="s">
        <v>69</v>
      </c>
      <c r="N172" s="853">
        <f>N171-1234</f>
        <v>5064</v>
      </c>
      <c r="O172" s="853"/>
      <c r="P172" s="854"/>
      <c r="Q172" s="851">
        <f>N172*$R$163</f>
        <v>8811.36</v>
      </c>
      <c r="R172" s="852"/>
      <c r="S172" s="329"/>
      <c r="T172" s="379"/>
      <c r="U172" s="451"/>
      <c r="V172" s="451"/>
    </row>
    <row r="173" spans="1:242" s="12" customFormat="1" ht="18" customHeight="1" x14ac:dyDescent="0.2">
      <c r="A173" s="379"/>
      <c r="B173" s="267" t="s">
        <v>75</v>
      </c>
      <c r="C173" s="848" t="s">
        <v>71</v>
      </c>
      <c r="D173" s="849"/>
      <c r="E173" s="849"/>
      <c r="F173" s="849"/>
      <c r="G173" s="849"/>
      <c r="H173" s="849"/>
      <c r="I173" s="849"/>
      <c r="J173" s="849"/>
      <c r="K173" s="849"/>
      <c r="L173" s="850"/>
      <c r="M173" s="143" t="s">
        <v>69</v>
      </c>
      <c r="N173" s="853">
        <f>N172-1234</f>
        <v>3830</v>
      </c>
      <c r="O173" s="853"/>
      <c r="P173" s="854"/>
      <c r="Q173" s="851">
        <f>N173*$R$163</f>
        <v>6664.2</v>
      </c>
      <c r="R173" s="852"/>
      <c r="S173" s="329"/>
      <c r="T173" s="379"/>
      <c r="U173" s="451"/>
      <c r="V173" s="451"/>
    </row>
    <row r="174" spans="1:242" x14ac:dyDescent="0.2">
      <c r="B174" s="777"/>
      <c r="C174" s="778"/>
      <c r="D174" s="778"/>
      <c r="E174" s="778"/>
      <c r="F174" s="778"/>
      <c r="G174" s="778"/>
      <c r="H174" s="778"/>
      <c r="I174" s="778"/>
      <c r="J174" s="778"/>
      <c r="K174" s="778"/>
      <c r="L174" s="778"/>
      <c r="M174" s="778"/>
      <c r="N174" s="778"/>
      <c r="O174" s="778"/>
      <c r="P174" s="878"/>
      <c r="Q174" s="876">
        <f>SUM(Q168:R173)</f>
        <v>63738.73042</v>
      </c>
      <c r="R174" s="877"/>
      <c r="S174" s="52"/>
    </row>
    <row r="175" spans="1:242" ht="5.25" customHeight="1" x14ac:dyDescent="0.2"/>
    <row r="176" spans="1:242" ht="20.25" customHeight="1" x14ac:dyDescent="0.2">
      <c r="B176" s="845" t="s">
        <v>6</v>
      </c>
      <c r="C176" s="846"/>
      <c r="D176" s="846"/>
      <c r="E176" s="846"/>
      <c r="F176" s="846"/>
      <c r="G176" s="846"/>
      <c r="H176" s="846"/>
      <c r="I176" s="846"/>
      <c r="J176" s="846"/>
      <c r="K176" s="846"/>
      <c r="L176" s="846"/>
      <c r="M176" s="846"/>
      <c r="N176" s="846"/>
      <c r="O176" s="846"/>
      <c r="P176" s="846"/>
      <c r="Q176" s="846"/>
      <c r="R176" s="846"/>
      <c r="S176" s="847"/>
    </row>
    <row r="177" spans="2:2" x14ac:dyDescent="0.2">
      <c r="B177" s="423" t="str">
        <f>'4-MCI'!B152</f>
        <v>- Coluna (custo do item US$) -  conversão automática para dólar americano, do valor informado na coluna anterior.</v>
      </c>
    </row>
  </sheetData>
  <sheetProtection password="CFE7" sheet="1" objects="1" scenarios="1"/>
  <mergeCells count="281">
    <mergeCell ref="Q51:R51"/>
    <mergeCell ref="Q31:R31"/>
    <mergeCell ref="B174:P174"/>
    <mergeCell ref="B176:S176"/>
    <mergeCell ref="Q56:R56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39:L39"/>
    <mergeCell ref="Q174:R174"/>
    <mergeCell ref="N173:P173"/>
    <mergeCell ref="Q73:R73"/>
    <mergeCell ref="O73:P73"/>
    <mergeCell ref="C70:L70"/>
    <mergeCell ref="Q70:R70"/>
    <mergeCell ref="O70:P70"/>
    <mergeCell ref="Q57:R57"/>
    <mergeCell ref="Q53:R53"/>
    <mergeCell ref="Q54:R54"/>
    <mergeCell ref="O55:P55"/>
    <mergeCell ref="Q78:R78"/>
    <mergeCell ref="O78:P78"/>
    <mergeCell ref="C75:L75"/>
    <mergeCell ref="Q75:R75"/>
    <mergeCell ref="O75:P75"/>
    <mergeCell ref="C76:L76"/>
    <mergeCell ref="Q2:S2"/>
    <mergeCell ref="C172:L172"/>
    <mergeCell ref="Q172:R172"/>
    <mergeCell ref="N171:P171"/>
    <mergeCell ref="N172:P172"/>
    <mergeCell ref="C173:L173"/>
    <mergeCell ref="Q173:R173"/>
    <mergeCell ref="C170:L170"/>
    <mergeCell ref="Q170:R170"/>
    <mergeCell ref="N170:P170"/>
    <mergeCell ref="N169:P169"/>
    <mergeCell ref="C169:L169"/>
    <mergeCell ref="Q169:R169"/>
    <mergeCell ref="C168:L168"/>
    <mergeCell ref="Q168:R168"/>
    <mergeCell ref="C59:L59"/>
    <mergeCell ref="Q38:R38"/>
    <mergeCell ref="Q58:R58"/>
    <mergeCell ref="Q59:R59"/>
    <mergeCell ref="Q36:R36"/>
    <mergeCell ref="Q32:R32"/>
    <mergeCell ref="B61:S61"/>
    <mergeCell ref="Q52:R52"/>
    <mergeCell ref="C73:L73"/>
    <mergeCell ref="B64:B65"/>
    <mergeCell ref="C64:L65"/>
    <mergeCell ref="C71:L71"/>
    <mergeCell ref="Q71:R71"/>
    <mergeCell ref="O71:P71"/>
    <mergeCell ref="C72:L72"/>
    <mergeCell ref="Q72:R72"/>
    <mergeCell ref="O72:P72"/>
    <mergeCell ref="Q62:S62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Q76:R76"/>
    <mergeCell ref="O76:P76"/>
    <mergeCell ref="C77:L77"/>
    <mergeCell ref="Q77:R77"/>
    <mergeCell ref="C74:L74"/>
    <mergeCell ref="Q74:R74"/>
    <mergeCell ref="O77:P77"/>
    <mergeCell ref="C78:L78"/>
    <mergeCell ref="M64:M65"/>
    <mergeCell ref="C67:L67"/>
    <mergeCell ref="Q67:R67"/>
    <mergeCell ref="Q24:R24"/>
    <mergeCell ref="B141:S141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O81:P81"/>
    <mergeCell ref="O74:P74"/>
    <mergeCell ref="C79:L79"/>
    <mergeCell ref="Q79:R79"/>
    <mergeCell ref="C97:L97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N166:P167"/>
    <mergeCell ref="Q166:R167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81:L81"/>
    <mergeCell ref="C99:L99"/>
    <mergeCell ref="O99:P99"/>
    <mergeCell ref="Q99:R99"/>
    <mergeCell ref="O95:P95"/>
    <mergeCell ref="Q95:R95"/>
    <mergeCell ref="C96:L96"/>
    <mergeCell ref="O96:P96"/>
    <mergeCell ref="Q96:R96"/>
    <mergeCell ref="C171:L171"/>
    <mergeCell ref="Q171:R171"/>
    <mergeCell ref="N168:P168"/>
    <mergeCell ref="Q112:S112"/>
    <mergeCell ref="S166:S167"/>
    <mergeCell ref="B138:S138"/>
    <mergeCell ref="B139:S139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8:P88"/>
    <mergeCell ref="C166:L167"/>
    <mergeCell ref="B166:B167"/>
    <mergeCell ref="M166:M16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B8:S8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51:L51"/>
    <mergeCell ref="C52:L52"/>
    <mergeCell ref="C53:L53"/>
    <mergeCell ref="C55:L55"/>
    <mergeCell ref="C54:L54"/>
    <mergeCell ref="C57:L57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</mergeCells>
  <conditionalFormatting sqref="Q174:R174">
    <cfRule type="cellIs" dxfId="71" priority="62" stopIfTrue="1" operator="equal">
      <formula>0</formula>
    </cfRule>
  </conditionalFormatting>
  <conditionalFormatting sqref="B168:C173">
    <cfRule type="cellIs" dxfId="70" priority="63" stopIfTrue="1" operator="equal">
      <formula>0</formula>
    </cfRule>
  </conditionalFormatting>
  <conditionalFormatting sqref="P60:R60">
    <cfRule type="cellIs" dxfId="69" priority="61" stopIfTrue="1" operator="equal">
      <formula>"INDIQUE A MOEDA"</formula>
    </cfRule>
  </conditionalFormatting>
  <conditionalFormatting sqref="N66:N109 B66:C109 D66:L68 D70:L109 N23:N59 B40:L53 B23:B59 C30:L59">
    <cfRule type="cellIs" dxfId="68" priority="60" stopIfTrue="1" operator="equal">
      <formula>0</formula>
    </cfRule>
  </conditionalFormatting>
  <conditionalFormatting sqref="P17 R17 I17 K17 C17 E17 R15 P15 I15 K15 C15 E15">
    <cfRule type="cellIs" dxfId="67" priority="59" stopIfTrue="1" operator="equal">
      <formula>0</formula>
    </cfRule>
  </conditionalFormatting>
  <conditionalFormatting sqref="C66:C109 D66:L68 D70:L109 C23:L59">
    <cfRule type="cellIs" dxfId="66" priority="58" stopIfTrue="1" operator="equal">
      <formula>0</formula>
    </cfRule>
  </conditionalFormatting>
  <conditionalFormatting sqref="D19 Q23:R59 Q66:R109">
    <cfRule type="cellIs" dxfId="65" priority="42" stopIfTrue="1" operator="equal">
      <formula>""</formula>
    </cfRule>
  </conditionalFormatting>
  <conditionalFormatting sqref="O66:O109 P66:P68 P70:P109 O23:P59 D11:F11 E9:S9 M23:M59 M66:M109">
    <cfRule type="cellIs" dxfId="64" priority="26" stopIfTrue="1" operator="equal">
      <formula>""</formula>
    </cfRule>
  </conditionalFormatting>
  <conditionalFormatting sqref="I163 K163 C163 E163 P163 R163">
    <cfRule type="cellIs" dxfId="63" priority="1" stopIfTrue="1" operator="equal">
      <formula>0</formula>
    </cfRule>
  </conditionalFormatting>
  <dataValidations xWindow="889" yWindow="464" count="12">
    <dataValidation allowBlank="1" showInputMessage="1" showErrorMessage="1" prompt="SELECIONE A MOEDA CLICANDO AQUI" sqref="M16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D66:L68 C66:C109 C55:L59 C23:L53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  <dataValidation type="list" allowBlank="1" showErrorMessage="1" sqref="M23:M59 M66:M109">
      <formula1>$U$23:$U$28</formula1>
    </dataValidation>
    <dataValidation allowBlank="1" showInputMessage="1" showErrorMessage="1" promptTitle="EXEMPLO:" prompt="US$, CHF, DEM" sqref="I163 P163"/>
  </dataValidations>
  <printOptions horizontalCentered="1" verticalCentered="1"/>
  <pageMargins left="0.59055118110236227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P171"/>
  <sheetViews>
    <sheetView showGridLines="0" showRowColHeaders="0" showWhiteSpace="0" zoomScaleNormal="100" zoomScaleSheetLayoutView="100" workbookViewId="0"/>
  </sheetViews>
  <sheetFormatPr defaultColWidth="9.140625" defaultRowHeight="12.75" x14ac:dyDescent="0.2"/>
  <cols>
    <col min="1" max="1" width="2.28515625" style="377" customWidth="1"/>
    <col min="2" max="2" width="5.85546875" style="42" customWidth="1"/>
    <col min="3" max="3" width="5" style="123" customWidth="1"/>
    <col min="4" max="4" width="9.28515625" style="123" customWidth="1"/>
    <col min="5" max="5" width="11.5703125" style="123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23" customWidth="1"/>
    <col min="14" max="14" width="14.5703125" style="44" customWidth="1"/>
    <col min="15" max="15" width="16.28515625" style="144" customWidth="1"/>
    <col min="16" max="16" width="14.140625" style="25" customWidth="1"/>
    <col min="17" max="16384" width="9.140625" style="42"/>
  </cols>
  <sheetData>
    <row r="1" spans="1:16" s="36" customFormat="1" ht="31.5" customHeight="1" x14ac:dyDescent="0.2">
      <c r="A1" s="360"/>
      <c r="B1" s="56"/>
      <c r="C1" s="69"/>
      <c r="D1" s="69"/>
      <c r="E1" s="69"/>
      <c r="F1" s="56"/>
      <c r="G1" s="56"/>
      <c r="H1" s="56"/>
      <c r="I1" s="56"/>
      <c r="J1" s="56"/>
      <c r="K1" s="56"/>
      <c r="L1" s="56"/>
      <c r="M1" s="69"/>
      <c r="N1" s="56"/>
      <c r="O1" s="56"/>
      <c r="P1" s="56"/>
    </row>
    <row r="2" spans="1:16" s="36" customFormat="1" ht="12.75" customHeight="1" x14ac:dyDescent="0.2">
      <c r="A2" s="365"/>
      <c r="B2" s="56"/>
      <c r="C2" s="69"/>
      <c r="D2" s="69"/>
      <c r="E2" s="69"/>
      <c r="F2" s="56"/>
      <c r="G2" s="56"/>
      <c r="H2" s="56"/>
      <c r="I2" s="56"/>
      <c r="J2" s="56"/>
      <c r="K2" s="56"/>
      <c r="L2" s="56"/>
      <c r="M2" s="69"/>
      <c r="N2" s="56"/>
      <c r="O2" s="56"/>
      <c r="P2" s="56"/>
    </row>
    <row r="3" spans="1:16" s="36" customFormat="1" ht="12.75" customHeight="1" x14ac:dyDescent="0.2">
      <c r="A3" s="365"/>
      <c r="B3" s="56"/>
      <c r="C3" s="69"/>
      <c r="D3" s="69"/>
      <c r="E3" s="69"/>
      <c r="F3" s="56"/>
      <c r="G3" s="56"/>
      <c r="H3" s="56"/>
      <c r="I3" s="56"/>
      <c r="J3" s="56"/>
      <c r="K3" s="56"/>
      <c r="L3" s="56"/>
      <c r="M3" s="69"/>
      <c r="N3" s="56"/>
      <c r="O3" s="56"/>
      <c r="P3" s="56"/>
    </row>
    <row r="4" spans="1:16" s="36" customFormat="1" ht="12.75" customHeight="1" x14ac:dyDescent="0.2">
      <c r="A4" s="365"/>
      <c r="B4" s="56"/>
      <c r="C4" s="69"/>
      <c r="D4" s="69"/>
      <c r="E4" s="69"/>
      <c r="F4" s="56"/>
      <c r="G4" s="56"/>
      <c r="H4" s="56"/>
      <c r="I4" s="56"/>
      <c r="J4" s="56"/>
      <c r="K4" s="56"/>
      <c r="L4" s="56"/>
      <c r="M4" s="69"/>
      <c r="N4" s="56"/>
      <c r="O4" s="56"/>
      <c r="P4" s="56"/>
    </row>
    <row r="5" spans="1:16" s="36" customFormat="1" ht="12.75" customHeight="1" x14ac:dyDescent="0.2">
      <c r="A5" s="365"/>
      <c r="B5" s="56"/>
      <c r="C5" s="69"/>
      <c r="D5" s="69"/>
      <c r="E5" s="69"/>
      <c r="F5" s="56"/>
      <c r="G5" s="56"/>
      <c r="H5" s="56"/>
      <c r="I5" s="56"/>
      <c r="J5" s="56"/>
      <c r="K5" s="56"/>
      <c r="L5" s="56"/>
      <c r="M5" s="69"/>
      <c r="N5" s="56"/>
      <c r="O5" s="56"/>
      <c r="P5" s="56"/>
    </row>
    <row r="6" spans="1:16" s="4" customFormat="1" ht="19.5" customHeight="1" x14ac:dyDescent="0.25">
      <c r="A6" s="366"/>
      <c r="B6" s="319" t="s">
        <v>176</v>
      </c>
      <c r="C6" s="195"/>
      <c r="D6" s="195"/>
      <c r="E6" s="195"/>
      <c r="F6" s="195"/>
      <c r="G6" s="195"/>
      <c r="H6" s="195"/>
      <c r="I6" s="195"/>
      <c r="J6" s="195"/>
      <c r="P6" s="56"/>
    </row>
    <row r="7" spans="1:16" s="36" customFormat="1" ht="5.25" customHeight="1" x14ac:dyDescent="0.2">
      <c r="A7" s="365"/>
      <c r="B7" s="4"/>
      <c r="C7" s="56"/>
      <c r="D7" s="70"/>
      <c r="E7" s="70"/>
      <c r="F7" s="71"/>
      <c r="G7" s="71"/>
      <c r="H7" s="71"/>
      <c r="I7" s="71"/>
      <c r="J7" s="71"/>
      <c r="K7" s="71"/>
      <c r="L7" s="71"/>
      <c r="M7" s="70"/>
      <c r="N7" s="71"/>
      <c r="O7" s="71"/>
      <c r="P7" s="71"/>
    </row>
    <row r="8" spans="1:16" s="476" customFormat="1" ht="28.5" customHeight="1" x14ac:dyDescent="0.2">
      <c r="A8" s="350"/>
      <c r="B8" s="682" t="s">
        <v>219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</row>
    <row r="9" spans="1:16" s="2" customFormat="1" ht="19.5" customHeight="1" x14ac:dyDescent="0.2">
      <c r="A9" s="206"/>
      <c r="B9" s="5" t="s">
        <v>118</v>
      </c>
      <c r="C9" s="35"/>
      <c r="D9" s="7"/>
      <c r="E9" s="7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</row>
    <row r="10" spans="1:16" s="36" customFormat="1" ht="6" customHeight="1" x14ac:dyDescent="0.2">
      <c r="A10" s="387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15"/>
      <c r="N10" s="316"/>
      <c r="O10" s="71"/>
      <c r="P10" s="71"/>
    </row>
    <row r="11" spans="1:16" s="36" customFormat="1" ht="19.5" customHeight="1" x14ac:dyDescent="0.2">
      <c r="A11" s="365"/>
      <c r="B11" s="310" t="s">
        <v>0</v>
      </c>
      <c r="C11" s="310"/>
      <c r="D11" s="311"/>
      <c r="E11" s="700"/>
      <c r="F11" s="700"/>
      <c r="G11" s="700"/>
      <c r="H11" s="71"/>
      <c r="I11" s="71"/>
      <c r="J11" s="71"/>
      <c r="K11" s="71"/>
      <c r="L11" s="71"/>
      <c r="M11" s="70"/>
      <c r="N11" s="71"/>
      <c r="O11" s="71"/>
      <c r="P11" s="71"/>
    </row>
    <row r="12" spans="1:16" s="2" customFormat="1" ht="6.75" customHeight="1" x14ac:dyDescent="0.2">
      <c r="A12" s="206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169"/>
      <c r="P12" s="169"/>
    </row>
    <row r="13" spans="1:16" s="36" customFormat="1" ht="19.5" customHeight="1" x14ac:dyDescent="0.2">
      <c r="A13" s="365"/>
      <c r="B13" s="883" t="s">
        <v>112</v>
      </c>
      <c r="C13" s="884"/>
      <c r="D13" s="701" t="str">
        <f>IF(SUM(O17:O56,O63:O107)=0,"",SUM(O17:O56,O63:O107))</f>
        <v/>
      </c>
      <c r="E13" s="701"/>
      <c r="F13" s="701"/>
      <c r="G13" s="74"/>
      <c r="H13" s="74"/>
      <c r="J13" s="74"/>
      <c r="K13" s="74"/>
      <c r="L13" s="74"/>
      <c r="M13" s="74"/>
      <c r="N13" s="74"/>
      <c r="O13" s="74"/>
      <c r="P13" s="74"/>
    </row>
    <row r="14" spans="1:16" s="39" customFormat="1" ht="6" customHeight="1" x14ac:dyDescent="0.2">
      <c r="A14" s="384"/>
      <c r="B14" s="59"/>
      <c r="C14" s="88"/>
      <c r="D14" s="97"/>
      <c r="E14" s="88"/>
      <c r="F14" s="89"/>
      <c r="G14" s="89"/>
      <c r="H14" s="89"/>
      <c r="I14" s="89"/>
      <c r="J14" s="89"/>
      <c r="K14" s="89"/>
      <c r="L14" s="89"/>
      <c r="M14" s="88"/>
      <c r="N14" s="89"/>
      <c r="O14" s="89"/>
      <c r="P14" s="74"/>
    </row>
    <row r="15" spans="1:16" s="41" customFormat="1" ht="15.75" customHeight="1" x14ac:dyDescent="0.2">
      <c r="A15" s="369"/>
      <c r="B15" s="743" t="s">
        <v>1</v>
      </c>
      <c r="C15" s="885"/>
      <c r="D15" s="742" t="s">
        <v>7</v>
      </c>
      <c r="E15" s="895" t="s">
        <v>8</v>
      </c>
      <c r="F15" s="896"/>
      <c r="G15" s="896"/>
      <c r="H15" s="896"/>
      <c r="I15" s="896"/>
      <c r="J15" s="896"/>
      <c r="K15" s="896"/>
      <c r="L15" s="896"/>
      <c r="M15" s="896"/>
      <c r="N15" s="742" t="s">
        <v>3</v>
      </c>
      <c r="O15" s="899" t="s">
        <v>4</v>
      </c>
      <c r="P15" s="742" t="s">
        <v>2</v>
      </c>
    </row>
    <row r="16" spans="1:16" s="41" customFormat="1" ht="14.25" customHeight="1" x14ac:dyDescent="0.2">
      <c r="A16" s="369"/>
      <c r="B16" s="886"/>
      <c r="C16" s="887"/>
      <c r="D16" s="894"/>
      <c r="E16" s="897"/>
      <c r="F16" s="898"/>
      <c r="G16" s="898"/>
      <c r="H16" s="898"/>
      <c r="I16" s="898"/>
      <c r="J16" s="898"/>
      <c r="K16" s="898"/>
      <c r="L16" s="898"/>
      <c r="M16" s="898"/>
      <c r="N16" s="894"/>
      <c r="O16" s="900"/>
      <c r="P16" s="894"/>
    </row>
    <row r="17" spans="1:16" ht="24" customHeight="1" x14ac:dyDescent="0.2">
      <c r="A17" s="212"/>
      <c r="B17" s="879"/>
      <c r="C17" s="880"/>
      <c r="D17" s="95"/>
      <c r="E17" s="881"/>
      <c r="F17" s="882"/>
      <c r="G17" s="882"/>
      <c r="H17" s="882"/>
      <c r="I17" s="882"/>
      <c r="J17" s="882"/>
      <c r="K17" s="882"/>
      <c r="L17" s="882"/>
      <c r="M17" s="882"/>
      <c r="N17" s="314"/>
      <c r="O17" s="185" t="str">
        <f t="shared" ref="O17:O56" si="0">IF(N17*D17=0,"",N17*D17)</f>
        <v/>
      </c>
      <c r="P17" s="105"/>
    </row>
    <row r="18" spans="1:16" ht="24" customHeight="1" x14ac:dyDescent="0.2">
      <c r="A18" s="212"/>
      <c r="B18" s="879"/>
      <c r="C18" s="880"/>
      <c r="D18" s="95"/>
      <c r="E18" s="881"/>
      <c r="F18" s="882"/>
      <c r="G18" s="882"/>
      <c r="H18" s="882"/>
      <c r="I18" s="882"/>
      <c r="J18" s="882"/>
      <c r="K18" s="882"/>
      <c r="L18" s="882"/>
      <c r="M18" s="882"/>
      <c r="N18" s="314"/>
      <c r="O18" s="185" t="str">
        <f t="shared" si="0"/>
        <v/>
      </c>
      <c r="P18" s="105"/>
    </row>
    <row r="19" spans="1:16" ht="24" customHeight="1" x14ac:dyDescent="0.2">
      <c r="A19" s="212"/>
      <c r="B19" s="879"/>
      <c r="C19" s="880"/>
      <c r="D19" s="95"/>
      <c r="E19" s="881"/>
      <c r="F19" s="882"/>
      <c r="G19" s="882"/>
      <c r="H19" s="882"/>
      <c r="I19" s="882"/>
      <c r="J19" s="882"/>
      <c r="K19" s="882"/>
      <c r="L19" s="882"/>
      <c r="M19" s="882"/>
      <c r="N19" s="314"/>
      <c r="O19" s="185" t="str">
        <f t="shared" si="0"/>
        <v/>
      </c>
      <c r="P19" s="105"/>
    </row>
    <row r="20" spans="1:16" ht="24" customHeight="1" x14ac:dyDescent="0.2">
      <c r="A20" s="212"/>
      <c r="B20" s="879"/>
      <c r="C20" s="880"/>
      <c r="D20" s="95"/>
      <c r="E20" s="881"/>
      <c r="F20" s="882"/>
      <c r="G20" s="882"/>
      <c r="H20" s="882"/>
      <c r="I20" s="882"/>
      <c r="J20" s="882"/>
      <c r="K20" s="882"/>
      <c r="L20" s="882"/>
      <c r="M20" s="882"/>
      <c r="N20" s="314"/>
      <c r="O20" s="185" t="str">
        <f t="shared" si="0"/>
        <v/>
      </c>
      <c r="P20" s="105"/>
    </row>
    <row r="21" spans="1:16" ht="24" customHeight="1" x14ac:dyDescent="0.2">
      <c r="A21" s="212"/>
      <c r="B21" s="879"/>
      <c r="C21" s="880"/>
      <c r="D21" s="95"/>
      <c r="E21" s="881"/>
      <c r="F21" s="882"/>
      <c r="G21" s="882"/>
      <c r="H21" s="882"/>
      <c r="I21" s="882"/>
      <c r="J21" s="882"/>
      <c r="K21" s="882"/>
      <c r="L21" s="882"/>
      <c r="M21" s="882"/>
      <c r="N21" s="314"/>
      <c r="O21" s="185" t="str">
        <f t="shared" si="0"/>
        <v/>
      </c>
      <c r="P21" s="105"/>
    </row>
    <row r="22" spans="1:16" ht="24" customHeight="1" x14ac:dyDescent="0.2">
      <c r="A22" s="212"/>
      <c r="B22" s="879"/>
      <c r="C22" s="880"/>
      <c r="D22" s="95"/>
      <c r="E22" s="881"/>
      <c r="F22" s="882"/>
      <c r="G22" s="882"/>
      <c r="H22" s="882"/>
      <c r="I22" s="882"/>
      <c r="J22" s="882"/>
      <c r="K22" s="882"/>
      <c r="L22" s="882"/>
      <c r="M22" s="882"/>
      <c r="N22" s="314"/>
      <c r="O22" s="185" t="str">
        <f t="shared" si="0"/>
        <v/>
      </c>
      <c r="P22" s="105"/>
    </row>
    <row r="23" spans="1:16" ht="24" customHeight="1" x14ac:dyDescent="0.2">
      <c r="A23" s="212"/>
      <c r="B23" s="879"/>
      <c r="C23" s="880"/>
      <c r="D23" s="95"/>
      <c r="E23" s="881"/>
      <c r="F23" s="882"/>
      <c r="G23" s="882"/>
      <c r="H23" s="882"/>
      <c r="I23" s="882"/>
      <c r="J23" s="882"/>
      <c r="K23" s="882"/>
      <c r="L23" s="882"/>
      <c r="M23" s="882"/>
      <c r="N23" s="314"/>
      <c r="O23" s="185" t="str">
        <f t="shared" si="0"/>
        <v/>
      </c>
      <c r="P23" s="105"/>
    </row>
    <row r="24" spans="1:16" ht="24" customHeight="1" x14ac:dyDescent="0.2">
      <c r="A24" s="212"/>
      <c r="B24" s="879"/>
      <c r="C24" s="880"/>
      <c r="D24" s="95"/>
      <c r="E24" s="881"/>
      <c r="F24" s="882"/>
      <c r="G24" s="882"/>
      <c r="H24" s="882"/>
      <c r="I24" s="882"/>
      <c r="J24" s="882"/>
      <c r="K24" s="882"/>
      <c r="L24" s="882"/>
      <c r="M24" s="882"/>
      <c r="N24" s="314"/>
      <c r="O24" s="185" t="str">
        <f t="shared" si="0"/>
        <v/>
      </c>
      <c r="P24" s="105"/>
    </row>
    <row r="25" spans="1:16" ht="24" customHeight="1" x14ac:dyDescent="0.2">
      <c r="A25" s="212"/>
      <c r="B25" s="879"/>
      <c r="C25" s="880"/>
      <c r="D25" s="95"/>
      <c r="E25" s="881"/>
      <c r="F25" s="882"/>
      <c r="G25" s="882"/>
      <c r="H25" s="882"/>
      <c r="I25" s="882"/>
      <c r="J25" s="882"/>
      <c r="K25" s="882"/>
      <c r="L25" s="882"/>
      <c r="M25" s="882"/>
      <c r="N25" s="314"/>
      <c r="O25" s="185" t="str">
        <f t="shared" si="0"/>
        <v/>
      </c>
      <c r="P25" s="105"/>
    </row>
    <row r="26" spans="1:16" ht="24" customHeight="1" x14ac:dyDescent="0.2">
      <c r="A26" s="212"/>
      <c r="B26" s="879"/>
      <c r="C26" s="880"/>
      <c r="D26" s="95"/>
      <c r="E26" s="881"/>
      <c r="F26" s="882"/>
      <c r="G26" s="882"/>
      <c r="H26" s="882"/>
      <c r="I26" s="882"/>
      <c r="J26" s="882"/>
      <c r="K26" s="882"/>
      <c r="L26" s="882"/>
      <c r="M26" s="882"/>
      <c r="N26" s="314"/>
      <c r="O26" s="185" t="str">
        <f t="shared" si="0"/>
        <v/>
      </c>
      <c r="P26" s="105"/>
    </row>
    <row r="27" spans="1:16" ht="24" customHeight="1" x14ac:dyDescent="0.2">
      <c r="A27" s="212"/>
      <c r="B27" s="879"/>
      <c r="C27" s="880"/>
      <c r="D27" s="95"/>
      <c r="E27" s="881"/>
      <c r="F27" s="882"/>
      <c r="G27" s="882"/>
      <c r="H27" s="882"/>
      <c r="I27" s="882"/>
      <c r="J27" s="882"/>
      <c r="K27" s="882"/>
      <c r="L27" s="882"/>
      <c r="M27" s="882"/>
      <c r="N27" s="314"/>
      <c r="O27" s="185" t="str">
        <f t="shared" si="0"/>
        <v/>
      </c>
      <c r="P27" s="105"/>
    </row>
    <row r="28" spans="1:16" ht="24" customHeight="1" x14ac:dyDescent="0.2">
      <c r="A28" s="212"/>
      <c r="B28" s="879"/>
      <c r="C28" s="880"/>
      <c r="D28" s="95"/>
      <c r="E28" s="881"/>
      <c r="F28" s="882"/>
      <c r="G28" s="882"/>
      <c r="H28" s="882"/>
      <c r="I28" s="882"/>
      <c r="J28" s="882"/>
      <c r="K28" s="882"/>
      <c r="L28" s="882"/>
      <c r="M28" s="882"/>
      <c r="N28" s="314"/>
      <c r="O28" s="185" t="str">
        <f t="shared" si="0"/>
        <v/>
      </c>
      <c r="P28" s="105"/>
    </row>
    <row r="29" spans="1:16" ht="24" customHeight="1" x14ac:dyDescent="0.2">
      <c r="A29" s="212"/>
      <c r="B29" s="879"/>
      <c r="C29" s="880"/>
      <c r="D29" s="95"/>
      <c r="E29" s="881"/>
      <c r="F29" s="882"/>
      <c r="G29" s="882"/>
      <c r="H29" s="882"/>
      <c r="I29" s="882"/>
      <c r="J29" s="882"/>
      <c r="K29" s="882"/>
      <c r="L29" s="882"/>
      <c r="M29" s="882"/>
      <c r="N29" s="314"/>
      <c r="O29" s="185" t="str">
        <f t="shared" si="0"/>
        <v/>
      </c>
      <c r="P29" s="105"/>
    </row>
    <row r="30" spans="1:16" ht="24" customHeight="1" x14ac:dyDescent="0.2">
      <c r="A30" s="212"/>
      <c r="B30" s="879"/>
      <c r="C30" s="880"/>
      <c r="D30" s="95"/>
      <c r="E30" s="881"/>
      <c r="F30" s="882"/>
      <c r="G30" s="882"/>
      <c r="H30" s="882"/>
      <c r="I30" s="882"/>
      <c r="J30" s="882"/>
      <c r="K30" s="882"/>
      <c r="L30" s="882"/>
      <c r="M30" s="882"/>
      <c r="N30" s="314"/>
      <c r="O30" s="185" t="str">
        <f t="shared" si="0"/>
        <v/>
      </c>
      <c r="P30" s="105"/>
    </row>
    <row r="31" spans="1:16" ht="24" customHeight="1" x14ac:dyDescent="0.2">
      <c r="A31" s="212"/>
      <c r="B31" s="879"/>
      <c r="C31" s="880"/>
      <c r="D31" s="95"/>
      <c r="E31" s="881"/>
      <c r="F31" s="882"/>
      <c r="G31" s="882"/>
      <c r="H31" s="882"/>
      <c r="I31" s="882"/>
      <c r="J31" s="882"/>
      <c r="K31" s="882"/>
      <c r="L31" s="882"/>
      <c r="M31" s="882"/>
      <c r="N31" s="314"/>
      <c r="O31" s="185" t="str">
        <f t="shared" si="0"/>
        <v/>
      </c>
      <c r="P31" s="105"/>
    </row>
    <row r="32" spans="1:16" ht="24" customHeight="1" x14ac:dyDescent="0.2">
      <c r="A32" s="212"/>
      <c r="B32" s="879"/>
      <c r="C32" s="880"/>
      <c r="D32" s="95"/>
      <c r="E32" s="881"/>
      <c r="F32" s="882"/>
      <c r="G32" s="882"/>
      <c r="H32" s="882"/>
      <c r="I32" s="882"/>
      <c r="J32" s="882"/>
      <c r="K32" s="882"/>
      <c r="L32" s="882"/>
      <c r="M32" s="882"/>
      <c r="N32" s="314"/>
      <c r="O32" s="185" t="str">
        <f t="shared" si="0"/>
        <v/>
      </c>
      <c r="P32" s="105"/>
    </row>
    <row r="33" spans="1:16" ht="24" customHeight="1" x14ac:dyDescent="0.2">
      <c r="A33" s="212"/>
      <c r="B33" s="879"/>
      <c r="C33" s="880"/>
      <c r="D33" s="95"/>
      <c r="E33" s="881"/>
      <c r="F33" s="882"/>
      <c r="G33" s="882"/>
      <c r="H33" s="882"/>
      <c r="I33" s="882"/>
      <c r="J33" s="882"/>
      <c r="K33" s="882"/>
      <c r="L33" s="882"/>
      <c r="M33" s="882"/>
      <c r="N33" s="314"/>
      <c r="O33" s="185" t="str">
        <f t="shared" si="0"/>
        <v/>
      </c>
      <c r="P33" s="105"/>
    </row>
    <row r="34" spans="1:16" ht="24" customHeight="1" x14ac:dyDescent="0.2">
      <c r="A34" s="212"/>
      <c r="B34" s="879"/>
      <c r="C34" s="880"/>
      <c r="D34" s="95"/>
      <c r="E34" s="881"/>
      <c r="F34" s="882"/>
      <c r="G34" s="882"/>
      <c r="H34" s="882"/>
      <c r="I34" s="882"/>
      <c r="J34" s="882"/>
      <c r="K34" s="882"/>
      <c r="L34" s="882"/>
      <c r="M34" s="882"/>
      <c r="N34" s="314"/>
      <c r="O34" s="185" t="str">
        <f t="shared" si="0"/>
        <v/>
      </c>
      <c r="P34" s="105"/>
    </row>
    <row r="35" spans="1:16" ht="24" customHeight="1" x14ac:dyDescent="0.2">
      <c r="A35" s="212"/>
      <c r="B35" s="879"/>
      <c r="C35" s="880"/>
      <c r="D35" s="95"/>
      <c r="E35" s="881"/>
      <c r="F35" s="882"/>
      <c r="G35" s="882"/>
      <c r="H35" s="882"/>
      <c r="I35" s="882"/>
      <c r="J35" s="882"/>
      <c r="K35" s="882"/>
      <c r="L35" s="882"/>
      <c r="M35" s="882"/>
      <c r="N35" s="314"/>
      <c r="O35" s="185" t="str">
        <f t="shared" si="0"/>
        <v/>
      </c>
      <c r="P35" s="105"/>
    </row>
    <row r="36" spans="1:16" ht="24" customHeight="1" x14ac:dyDescent="0.2">
      <c r="A36" s="212"/>
      <c r="B36" s="879"/>
      <c r="C36" s="880"/>
      <c r="D36" s="95"/>
      <c r="E36" s="881"/>
      <c r="F36" s="882"/>
      <c r="G36" s="882"/>
      <c r="H36" s="882"/>
      <c r="I36" s="882"/>
      <c r="J36" s="882"/>
      <c r="K36" s="882"/>
      <c r="L36" s="882"/>
      <c r="M36" s="882"/>
      <c r="N36" s="314"/>
      <c r="O36" s="185" t="str">
        <f t="shared" si="0"/>
        <v/>
      </c>
      <c r="P36" s="105"/>
    </row>
    <row r="37" spans="1:16" ht="24" customHeight="1" x14ac:dyDescent="0.2">
      <c r="A37" s="212"/>
      <c r="B37" s="879"/>
      <c r="C37" s="880"/>
      <c r="D37" s="95"/>
      <c r="E37" s="881"/>
      <c r="F37" s="882"/>
      <c r="G37" s="882"/>
      <c r="H37" s="882"/>
      <c r="I37" s="882"/>
      <c r="J37" s="882"/>
      <c r="K37" s="882"/>
      <c r="L37" s="882"/>
      <c r="M37" s="882"/>
      <c r="N37" s="314"/>
      <c r="O37" s="185" t="str">
        <f t="shared" si="0"/>
        <v/>
      </c>
      <c r="P37" s="105"/>
    </row>
    <row r="38" spans="1:16" ht="24" customHeight="1" x14ac:dyDescent="0.2">
      <c r="A38" s="212"/>
      <c r="B38" s="879"/>
      <c r="C38" s="880"/>
      <c r="D38" s="95"/>
      <c r="E38" s="881"/>
      <c r="F38" s="882"/>
      <c r="G38" s="882"/>
      <c r="H38" s="882"/>
      <c r="I38" s="882"/>
      <c r="J38" s="882"/>
      <c r="K38" s="882"/>
      <c r="L38" s="882"/>
      <c r="M38" s="882"/>
      <c r="N38" s="314"/>
      <c r="O38" s="185" t="str">
        <f t="shared" si="0"/>
        <v/>
      </c>
      <c r="P38" s="105"/>
    </row>
    <row r="39" spans="1:16" ht="24" customHeight="1" x14ac:dyDescent="0.2">
      <c r="A39" s="212"/>
      <c r="B39" s="879"/>
      <c r="C39" s="880"/>
      <c r="D39" s="95"/>
      <c r="E39" s="881"/>
      <c r="F39" s="882"/>
      <c r="G39" s="882"/>
      <c r="H39" s="882"/>
      <c r="I39" s="882"/>
      <c r="J39" s="882"/>
      <c r="K39" s="882"/>
      <c r="L39" s="882"/>
      <c r="M39" s="882"/>
      <c r="N39" s="314"/>
      <c r="O39" s="185" t="str">
        <f t="shared" si="0"/>
        <v/>
      </c>
      <c r="P39" s="105"/>
    </row>
    <row r="40" spans="1:16" ht="24" customHeight="1" x14ac:dyDescent="0.2">
      <c r="A40" s="212"/>
      <c r="B40" s="879"/>
      <c r="C40" s="880"/>
      <c r="D40" s="95"/>
      <c r="E40" s="881"/>
      <c r="F40" s="882"/>
      <c r="G40" s="882"/>
      <c r="H40" s="882"/>
      <c r="I40" s="882"/>
      <c r="J40" s="882"/>
      <c r="K40" s="882"/>
      <c r="L40" s="882"/>
      <c r="M40" s="882"/>
      <c r="N40" s="314"/>
      <c r="O40" s="185" t="str">
        <f t="shared" si="0"/>
        <v/>
      </c>
      <c r="P40" s="105"/>
    </row>
    <row r="41" spans="1:16" ht="24" customHeight="1" x14ac:dyDescent="0.2">
      <c r="A41" s="212"/>
      <c r="B41" s="879"/>
      <c r="C41" s="880"/>
      <c r="D41" s="95"/>
      <c r="E41" s="881"/>
      <c r="F41" s="882"/>
      <c r="G41" s="882"/>
      <c r="H41" s="882"/>
      <c r="I41" s="882"/>
      <c r="J41" s="882"/>
      <c r="K41" s="882"/>
      <c r="L41" s="882"/>
      <c r="M41" s="882"/>
      <c r="N41" s="314"/>
      <c r="O41" s="185" t="str">
        <f t="shared" si="0"/>
        <v/>
      </c>
      <c r="P41" s="105"/>
    </row>
    <row r="42" spans="1:16" ht="24" customHeight="1" x14ac:dyDescent="0.2">
      <c r="A42" s="212"/>
      <c r="B42" s="879"/>
      <c r="C42" s="880"/>
      <c r="D42" s="95"/>
      <c r="E42" s="881"/>
      <c r="F42" s="882"/>
      <c r="G42" s="882"/>
      <c r="H42" s="882"/>
      <c r="I42" s="882"/>
      <c r="J42" s="882"/>
      <c r="K42" s="882"/>
      <c r="L42" s="882"/>
      <c r="M42" s="882"/>
      <c r="N42" s="314"/>
      <c r="O42" s="185" t="str">
        <f t="shared" si="0"/>
        <v/>
      </c>
      <c r="P42" s="105"/>
    </row>
    <row r="43" spans="1:16" ht="24" customHeight="1" x14ac:dyDescent="0.2">
      <c r="A43" s="212"/>
      <c r="B43" s="879"/>
      <c r="C43" s="880"/>
      <c r="D43" s="95"/>
      <c r="E43" s="881"/>
      <c r="F43" s="882"/>
      <c r="G43" s="882"/>
      <c r="H43" s="882"/>
      <c r="I43" s="882"/>
      <c r="J43" s="882"/>
      <c r="K43" s="882"/>
      <c r="L43" s="882"/>
      <c r="M43" s="882"/>
      <c r="N43" s="314"/>
      <c r="O43" s="185" t="str">
        <f t="shared" si="0"/>
        <v/>
      </c>
      <c r="P43" s="105"/>
    </row>
    <row r="44" spans="1:16" ht="24" customHeight="1" x14ac:dyDescent="0.2">
      <c r="A44" s="212"/>
      <c r="B44" s="879"/>
      <c r="C44" s="880"/>
      <c r="D44" s="95"/>
      <c r="E44" s="881"/>
      <c r="F44" s="882"/>
      <c r="G44" s="882"/>
      <c r="H44" s="882"/>
      <c r="I44" s="882"/>
      <c r="J44" s="882"/>
      <c r="K44" s="882"/>
      <c r="L44" s="882"/>
      <c r="M44" s="882"/>
      <c r="N44" s="314"/>
      <c r="O44" s="185" t="str">
        <f t="shared" si="0"/>
        <v/>
      </c>
      <c r="P44" s="105"/>
    </row>
    <row r="45" spans="1:16" ht="24" customHeight="1" x14ac:dyDescent="0.2">
      <c r="A45" s="212"/>
      <c r="B45" s="879"/>
      <c r="C45" s="880"/>
      <c r="D45" s="95"/>
      <c r="E45" s="881"/>
      <c r="F45" s="882"/>
      <c r="G45" s="882"/>
      <c r="H45" s="882"/>
      <c r="I45" s="882"/>
      <c r="J45" s="882"/>
      <c r="K45" s="882"/>
      <c r="L45" s="882"/>
      <c r="M45" s="882"/>
      <c r="N45" s="314"/>
      <c r="O45" s="185" t="str">
        <f t="shared" si="0"/>
        <v/>
      </c>
      <c r="P45" s="105"/>
    </row>
    <row r="46" spans="1:16" ht="24" customHeight="1" x14ac:dyDescent="0.2">
      <c r="A46" s="212"/>
      <c r="B46" s="879"/>
      <c r="C46" s="880"/>
      <c r="D46" s="95"/>
      <c r="E46" s="881"/>
      <c r="F46" s="882"/>
      <c r="G46" s="882"/>
      <c r="H46" s="882"/>
      <c r="I46" s="882"/>
      <c r="J46" s="882"/>
      <c r="K46" s="882"/>
      <c r="L46" s="882"/>
      <c r="M46" s="882"/>
      <c r="N46" s="314"/>
      <c r="O46" s="185" t="str">
        <f t="shared" si="0"/>
        <v/>
      </c>
      <c r="P46" s="105"/>
    </row>
    <row r="47" spans="1:16" ht="24" customHeight="1" x14ac:dyDescent="0.2">
      <c r="A47" s="212"/>
      <c r="B47" s="879"/>
      <c r="C47" s="880"/>
      <c r="D47" s="95"/>
      <c r="E47" s="881"/>
      <c r="F47" s="882"/>
      <c r="G47" s="882"/>
      <c r="H47" s="882"/>
      <c r="I47" s="882"/>
      <c r="J47" s="882"/>
      <c r="K47" s="882"/>
      <c r="L47" s="882"/>
      <c r="M47" s="882"/>
      <c r="N47" s="314"/>
      <c r="O47" s="185" t="str">
        <f t="shared" si="0"/>
        <v/>
      </c>
      <c r="P47" s="105"/>
    </row>
    <row r="48" spans="1:16" ht="24" customHeight="1" x14ac:dyDescent="0.2">
      <c r="A48" s="212"/>
      <c r="B48" s="879"/>
      <c r="C48" s="880"/>
      <c r="D48" s="95"/>
      <c r="E48" s="881"/>
      <c r="F48" s="882"/>
      <c r="G48" s="882"/>
      <c r="H48" s="882"/>
      <c r="I48" s="882"/>
      <c r="J48" s="882"/>
      <c r="K48" s="882"/>
      <c r="L48" s="882"/>
      <c r="M48" s="882"/>
      <c r="N48" s="314"/>
      <c r="O48" s="185" t="str">
        <f t="shared" si="0"/>
        <v/>
      </c>
      <c r="P48" s="105"/>
    </row>
    <row r="49" spans="1:16" ht="24" customHeight="1" x14ac:dyDescent="0.2">
      <c r="A49" s="212"/>
      <c r="B49" s="879"/>
      <c r="C49" s="880"/>
      <c r="D49" s="95"/>
      <c r="E49" s="881"/>
      <c r="F49" s="882"/>
      <c r="G49" s="882"/>
      <c r="H49" s="882"/>
      <c r="I49" s="882"/>
      <c r="J49" s="882"/>
      <c r="K49" s="882"/>
      <c r="L49" s="882"/>
      <c r="M49" s="882"/>
      <c r="N49" s="314"/>
      <c r="O49" s="185" t="str">
        <f t="shared" si="0"/>
        <v/>
      </c>
      <c r="P49" s="105"/>
    </row>
    <row r="50" spans="1:16" ht="24" customHeight="1" x14ac:dyDescent="0.2">
      <c r="A50" s="212"/>
      <c r="B50" s="879"/>
      <c r="C50" s="880"/>
      <c r="D50" s="95"/>
      <c r="E50" s="881"/>
      <c r="F50" s="882"/>
      <c r="G50" s="882"/>
      <c r="H50" s="882"/>
      <c r="I50" s="882"/>
      <c r="J50" s="882"/>
      <c r="K50" s="882"/>
      <c r="L50" s="882"/>
      <c r="M50" s="882"/>
      <c r="N50" s="314"/>
      <c r="O50" s="185" t="str">
        <f t="shared" si="0"/>
        <v/>
      </c>
      <c r="P50" s="105"/>
    </row>
    <row r="51" spans="1:16" ht="24" customHeight="1" x14ac:dyDescent="0.2">
      <c r="A51" s="212"/>
      <c r="B51" s="879"/>
      <c r="C51" s="880"/>
      <c r="D51" s="95"/>
      <c r="E51" s="881"/>
      <c r="F51" s="882"/>
      <c r="G51" s="882"/>
      <c r="H51" s="882"/>
      <c r="I51" s="882"/>
      <c r="J51" s="882"/>
      <c r="K51" s="882"/>
      <c r="L51" s="882"/>
      <c r="M51" s="882"/>
      <c r="N51" s="314"/>
      <c r="O51" s="185" t="str">
        <f t="shared" si="0"/>
        <v/>
      </c>
      <c r="P51" s="105"/>
    </row>
    <row r="52" spans="1:16" ht="24" customHeight="1" x14ac:dyDescent="0.2">
      <c r="A52" s="212"/>
      <c r="B52" s="879"/>
      <c r="C52" s="880"/>
      <c r="D52" s="95"/>
      <c r="E52" s="881"/>
      <c r="F52" s="882"/>
      <c r="G52" s="882"/>
      <c r="H52" s="882"/>
      <c r="I52" s="882"/>
      <c r="J52" s="882"/>
      <c r="K52" s="882"/>
      <c r="L52" s="882"/>
      <c r="M52" s="882"/>
      <c r="N52" s="314"/>
      <c r="O52" s="185" t="str">
        <f t="shared" si="0"/>
        <v/>
      </c>
      <c r="P52" s="105"/>
    </row>
    <row r="53" spans="1:16" ht="24" customHeight="1" x14ac:dyDescent="0.2">
      <c r="A53" s="212"/>
      <c r="B53" s="879"/>
      <c r="C53" s="880"/>
      <c r="D53" s="95"/>
      <c r="E53" s="881"/>
      <c r="F53" s="882"/>
      <c r="G53" s="882"/>
      <c r="H53" s="882"/>
      <c r="I53" s="882"/>
      <c r="J53" s="882"/>
      <c r="K53" s="882"/>
      <c r="L53" s="882"/>
      <c r="M53" s="882"/>
      <c r="N53" s="314"/>
      <c r="O53" s="185" t="str">
        <f t="shared" si="0"/>
        <v/>
      </c>
      <c r="P53" s="105"/>
    </row>
    <row r="54" spans="1:16" ht="24" customHeight="1" x14ac:dyDescent="0.2">
      <c r="A54" s="212"/>
      <c r="B54" s="879"/>
      <c r="C54" s="880"/>
      <c r="D54" s="95"/>
      <c r="E54" s="881"/>
      <c r="F54" s="882"/>
      <c r="G54" s="882"/>
      <c r="H54" s="882"/>
      <c r="I54" s="882"/>
      <c r="J54" s="882"/>
      <c r="K54" s="882"/>
      <c r="L54" s="882"/>
      <c r="M54" s="882"/>
      <c r="N54" s="314"/>
      <c r="O54" s="185" t="str">
        <f t="shared" si="0"/>
        <v/>
      </c>
      <c r="P54" s="105"/>
    </row>
    <row r="55" spans="1:16" ht="24" customHeight="1" x14ac:dyDescent="0.2">
      <c r="A55" s="212"/>
      <c r="B55" s="879"/>
      <c r="C55" s="880"/>
      <c r="D55" s="95"/>
      <c r="E55" s="881"/>
      <c r="F55" s="882"/>
      <c r="G55" s="882"/>
      <c r="H55" s="882"/>
      <c r="I55" s="882"/>
      <c r="J55" s="882"/>
      <c r="K55" s="882"/>
      <c r="L55" s="882"/>
      <c r="M55" s="882"/>
      <c r="N55" s="314"/>
      <c r="O55" s="185" t="str">
        <f t="shared" si="0"/>
        <v/>
      </c>
      <c r="P55" s="105"/>
    </row>
    <row r="56" spans="1:16" ht="24" customHeight="1" x14ac:dyDescent="0.2">
      <c r="A56" s="212"/>
      <c r="B56" s="879"/>
      <c r="C56" s="880"/>
      <c r="D56" s="95"/>
      <c r="E56" s="881"/>
      <c r="F56" s="882"/>
      <c r="G56" s="882"/>
      <c r="H56" s="882"/>
      <c r="I56" s="882"/>
      <c r="J56" s="882"/>
      <c r="K56" s="882"/>
      <c r="L56" s="882"/>
      <c r="M56" s="882"/>
      <c r="N56" s="314"/>
      <c r="O56" s="185" t="str">
        <f t="shared" si="0"/>
        <v/>
      </c>
      <c r="P56" s="105"/>
    </row>
    <row r="57" spans="1:16" s="45" customFormat="1" ht="6" customHeight="1" x14ac:dyDescent="0.2">
      <c r="A57" s="363"/>
      <c r="B57" s="66"/>
      <c r="C57" s="97"/>
      <c r="D57" s="97"/>
      <c r="E57" s="97"/>
      <c r="F57" s="90"/>
      <c r="G57" s="90"/>
      <c r="H57" s="90"/>
      <c r="I57" s="90"/>
      <c r="J57" s="90"/>
      <c r="K57" s="90"/>
      <c r="L57" s="90"/>
      <c r="M57" s="97"/>
      <c r="N57" s="99"/>
      <c r="O57" s="23"/>
      <c r="P57"/>
    </row>
    <row r="58" spans="1:16" s="41" customFormat="1" ht="21.75" customHeight="1" x14ac:dyDescent="0.2">
      <c r="A58" s="369"/>
      <c r="B58" s="170" t="s">
        <v>80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402"/>
    </row>
    <row r="59" spans="1:16" ht="12.75" customHeight="1" x14ac:dyDescent="0.2">
      <c r="A59" s="363"/>
      <c r="B59" s="119" t="str">
        <f>'1-MPN'!B63</f>
        <v>FAPESP,  JUNHO DE 2016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855">
        <v>1</v>
      </c>
      <c r="P59" s="855"/>
    </row>
    <row r="60" spans="1:16" ht="18" x14ac:dyDescent="0.25">
      <c r="A60" s="363"/>
      <c r="B60" s="319" t="str">
        <f>B6</f>
        <v>5- SERVIÇOS DE TERCEIROS NO BRASIL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</row>
    <row r="61" spans="1:16" s="25" customFormat="1" ht="15.75" customHeight="1" x14ac:dyDescent="0.2">
      <c r="A61" s="363"/>
      <c r="B61" s="743" t="s">
        <v>15</v>
      </c>
      <c r="C61" s="885"/>
      <c r="D61" s="742" t="s">
        <v>79</v>
      </c>
      <c r="E61" s="895" t="s">
        <v>8</v>
      </c>
      <c r="F61" s="896"/>
      <c r="G61" s="896"/>
      <c r="H61" s="896"/>
      <c r="I61" s="896"/>
      <c r="J61" s="896"/>
      <c r="K61" s="896"/>
      <c r="L61" s="896"/>
      <c r="M61" s="896"/>
      <c r="N61" s="742" t="s">
        <v>3</v>
      </c>
      <c r="O61" s="899" t="s">
        <v>4</v>
      </c>
      <c r="P61" s="742" t="s">
        <v>2</v>
      </c>
    </row>
    <row r="62" spans="1:16" s="62" customFormat="1" ht="14.25" customHeight="1" x14ac:dyDescent="0.2">
      <c r="A62" s="369"/>
      <c r="B62" s="886"/>
      <c r="C62" s="887"/>
      <c r="D62" s="894"/>
      <c r="E62" s="897"/>
      <c r="F62" s="898"/>
      <c r="G62" s="898"/>
      <c r="H62" s="898"/>
      <c r="I62" s="898"/>
      <c r="J62" s="898"/>
      <c r="K62" s="898"/>
      <c r="L62" s="898"/>
      <c r="M62" s="898"/>
      <c r="N62" s="894"/>
      <c r="O62" s="900"/>
      <c r="P62" s="894"/>
    </row>
    <row r="63" spans="1:16" ht="24" customHeight="1" x14ac:dyDescent="0.2">
      <c r="A63" s="212"/>
      <c r="B63" s="879"/>
      <c r="C63" s="880"/>
      <c r="D63" s="95"/>
      <c r="E63" s="881"/>
      <c r="F63" s="882"/>
      <c r="G63" s="882"/>
      <c r="H63" s="882"/>
      <c r="I63" s="882"/>
      <c r="J63" s="882"/>
      <c r="K63" s="882"/>
      <c r="L63" s="882"/>
      <c r="M63" s="882"/>
      <c r="N63" s="314"/>
      <c r="O63" s="185" t="str">
        <f t="shared" ref="O63:O107" si="1">IF(N63*D63=0,"",N63*D63)</f>
        <v/>
      </c>
      <c r="P63" s="105"/>
    </row>
    <row r="64" spans="1:16" ht="24" customHeight="1" x14ac:dyDescent="0.2">
      <c r="A64" s="212"/>
      <c r="B64" s="879"/>
      <c r="C64" s="880"/>
      <c r="D64" s="95"/>
      <c r="E64" s="881"/>
      <c r="F64" s="882"/>
      <c r="G64" s="882"/>
      <c r="H64" s="882"/>
      <c r="I64" s="882"/>
      <c r="J64" s="882"/>
      <c r="K64" s="882"/>
      <c r="L64" s="882"/>
      <c r="M64" s="882"/>
      <c r="N64" s="314"/>
      <c r="O64" s="185" t="str">
        <f t="shared" si="1"/>
        <v/>
      </c>
      <c r="P64" s="105"/>
    </row>
    <row r="65" spans="1:16" ht="24" customHeight="1" x14ac:dyDescent="0.2">
      <c r="A65" s="212"/>
      <c r="B65" s="879"/>
      <c r="C65" s="880"/>
      <c r="D65" s="95"/>
      <c r="E65" s="881"/>
      <c r="F65" s="882"/>
      <c r="G65" s="882"/>
      <c r="H65" s="882"/>
      <c r="I65" s="882"/>
      <c r="J65" s="882"/>
      <c r="K65" s="882"/>
      <c r="L65" s="882"/>
      <c r="M65" s="882"/>
      <c r="N65" s="314"/>
      <c r="O65" s="185" t="str">
        <f t="shared" si="1"/>
        <v/>
      </c>
      <c r="P65" s="105"/>
    </row>
    <row r="66" spans="1:16" ht="24" customHeight="1" x14ac:dyDescent="0.2">
      <c r="A66" s="212"/>
      <c r="B66" s="879"/>
      <c r="C66" s="880"/>
      <c r="D66" s="95"/>
      <c r="E66" s="881"/>
      <c r="F66" s="882"/>
      <c r="G66" s="882"/>
      <c r="H66" s="882"/>
      <c r="I66" s="882"/>
      <c r="J66" s="882"/>
      <c r="K66" s="882"/>
      <c r="L66" s="882"/>
      <c r="M66" s="882"/>
      <c r="N66" s="314"/>
      <c r="O66" s="185" t="str">
        <f t="shared" si="1"/>
        <v/>
      </c>
      <c r="P66" s="105"/>
    </row>
    <row r="67" spans="1:16" ht="24" customHeight="1" x14ac:dyDescent="0.2">
      <c r="A67" s="212"/>
      <c r="B67" s="879"/>
      <c r="C67" s="880"/>
      <c r="D67" s="95"/>
      <c r="E67" s="881"/>
      <c r="F67" s="882"/>
      <c r="G67" s="882"/>
      <c r="H67" s="882"/>
      <c r="I67" s="882"/>
      <c r="J67" s="882"/>
      <c r="K67" s="882"/>
      <c r="L67" s="882"/>
      <c r="M67" s="882"/>
      <c r="N67" s="314"/>
      <c r="O67" s="185" t="str">
        <f t="shared" si="1"/>
        <v/>
      </c>
      <c r="P67" s="105"/>
    </row>
    <row r="68" spans="1:16" ht="24" customHeight="1" x14ac:dyDescent="0.2">
      <c r="A68" s="212"/>
      <c r="B68" s="879"/>
      <c r="C68" s="880"/>
      <c r="D68" s="95"/>
      <c r="E68" s="881"/>
      <c r="F68" s="882"/>
      <c r="G68" s="882"/>
      <c r="H68" s="882"/>
      <c r="I68" s="882"/>
      <c r="J68" s="882"/>
      <c r="K68" s="882"/>
      <c r="L68" s="882"/>
      <c r="M68" s="882"/>
      <c r="N68" s="314"/>
      <c r="O68" s="185" t="str">
        <f t="shared" si="1"/>
        <v/>
      </c>
      <c r="P68" s="105"/>
    </row>
    <row r="69" spans="1:16" ht="24" customHeight="1" x14ac:dyDescent="0.2">
      <c r="A69" s="212"/>
      <c r="B69" s="879"/>
      <c r="C69" s="880"/>
      <c r="D69" s="95"/>
      <c r="E69" s="881"/>
      <c r="F69" s="882"/>
      <c r="G69" s="882"/>
      <c r="H69" s="882"/>
      <c r="I69" s="882"/>
      <c r="J69" s="882"/>
      <c r="K69" s="882"/>
      <c r="L69" s="882"/>
      <c r="M69" s="882"/>
      <c r="N69" s="314"/>
      <c r="O69" s="185" t="str">
        <f t="shared" si="1"/>
        <v/>
      </c>
      <c r="P69" s="105"/>
    </row>
    <row r="70" spans="1:16" ht="24" customHeight="1" x14ac:dyDescent="0.2">
      <c r="A70" s="212"/>
      <c r="B70" s="879"/>
      <c r="C70" s="880"/>
      <c r="D70" s="95"/>
      <c r="E70" s="881"/>
      <c r="F70" s="882"/>
      <c r="G70" s="882"/>
      <c r="H70" s="882"/>
      <c r="I70" s="882"/>
      <c r="J70" s="882"/>
      <c r="K70" s="882"/>
      <c r="L70" s="882"/>
      <c r="M70" s="882"/>
      <c r="N70" s="314"/>
      <c r="O70" s="185" t="str">
        <f t="shared" si="1"/>
        <v/>
      </c>
      <c r="P70" s="105"/>
    </row>
    <row r="71" spans="1:16" ht="24" customHeight="1" x14ac:dyDescent="0.2">
      <c r="A71" s="212"/>
      <c r="B71" s="879"/>
      <c r="C71" s="880"/>
      <c r="D71" s="95"/>
      <c r="E71" s="881"/>
      <c r="F71" s="882"/>
      <c r="G71" s="882"/>
      <c r="H71" s="882"/>
      <c r="I71" s="882"/>
      <c r="J71" s="882"/>
      <c r="K71" s="882"/>
      <c r="L71" s="882"/>
      <c r="M71" s="882"/>
      <c r="N71" s="314"/>
      <c r="O71" s="185" t="str">
        <f t="shared" si="1"/>
        <v/>
      </c>
      <c r="P71" s="105"/>
    </row>
    <row r="72" spans="1:16" ht="24" customHeight="1" x14ac:dyDescent="0.2">
      <c r="A72" s="212"/>
      <c r="B72" s="879"/>
      <c r="C72" s="880"/>
      <c r="D72" s="95"/>
      <c r="E72" s="881"/>
      <c r="F72" s="882"/>
      <c r="G72" s="882"/>
      <c r="H72" s="882"/>
      <c r="I72" s="882"/>
      <c r="J72" s="882"/>
      <c r="K72" s="882"/>
      <c r="L72" s="882"/>
      <c r="M72" s="882"/>
      <c r="N72" s="314"/>
      <c r="O72" s="185" t="str">
        <f t="shared" si="1"/>
        <v/>
      </c>
      <c r="P72" s="105"/>
    </row>
    <row r="73" spans="1:16" ht="24" customHeight="1" x14ac:dyDescent="0.2">
      <c r="A73" s="212"/>
      <c r="B73" s="879"/>
      <c r="C73" s="880"/>
      <c r="D73" s="95"/>
      <c r="E73" s="881"/>
      <c r="F73" s="882"/>
      <c r="G73" s="882"/>
      <c r="H73" s="882"/>
      <c r="I73" s="882"/>
      <c r="J73" s="882"/>
      <c r="K73" s="882"/>
      <c r="L73" s="882"/>
      <c r="M73" s="882"/>
      <c r="N73" s="314"/>
      <c r="O73" s="185" t="str">
        <f t="shared" si="1"/>
        <v/>
      </c>
      <c r="P73" s="105"/>
    </row>
    <row r="74" spans="1:16" ht="24" customHeight="1" x14ac:dyDescent="0.2">
      <c r="A74" s="212"/>
      <c r="B74" s="879"/>
      <c r="C74" s="880"/>
      <c r="D74" s="95"/>
      <c r="E74" s="881"/>
      <c r="F74" s="882"/>
      <c r="G74" s="882"/>
      <c r="H74" s="882"/>
      <c r="I74" s="882"/>
      <c r="J74" s="882"/>
      <c r="K74" s="882"/>
      <c r="L74" s="882"/>
      <c r="M74" s="882"/>
      <c r="N74" s="314"/>
      <c r="O74" s="185" t="str">
        <f t="shared" si="1"/>
        <v/>
      </c>
      <c r="P74" s="105"/>
    </row>
    <row r="75" spans="1:16" ht="24" customHeight="1" x14ac:dyDescent="0.2">
      <c r="A75" s="212"/>
      <c r="B75" s="879"/>
      <c r="C75" s="880"/>
      <c r="D75" s="95"/>
      <c r="E75" s="881"/>
      <c r="F75" s="882"/>
      <c r="G75" s="882"/>
      <c r="H75" s="882"/>
      <c r="I75" s="882"/>
      <c r="J75" s="882"/>
      <c r="K75" s="882"/>
      <c r="L75" s="882"/>
      <c r="M75" s="882"/>
      <c r="N75" s="314"/>
      <c r="O75" s="185" t="str">
        <f t="shared" si="1"/>
        <v/>
      </c>
      <c r="P75" s="105"/>
    </row>
    <row r="76" spans="1:16" ht="24" customHeight="1" x14ac:dyDescent="0.2">
      <c r="A76" s="212"/>
      <c r="B76" s="879"/>
      <c r="C76" s="880"/>
      <c r="D76" s="95"/>
      <c r="E76" s="881"/>
      <c r="F76" s="882"/>
      <c r="G76" s="882"/>
      <c r="H76" s="882"/>
      <c r="I76" s="882"/>
      <c r="J76" s="882"/>
      <c r="K76" s="882"/>
      <c r="L76" s="882"/>
      <c r="M76" s="882"/>
      <c r="N76" s="314"/>
      <c r="O76" s="185" t="str">
        <f t="shared" si="1"/>
        <v/>
      </c>
      <c r="P76" s="105"/>
    </row>
    <row r="77" spans="1:16" ht="24" customHeight="1" x14ac:dyDescent="0.2">
      <c r="A77" s="212"/>
      <c r="B77" s="879"/>
      <c r="C77" s="880"/>
      <c r="D77" s="95"/>
      <c r="E77" s="881"/>
      <c r="F77" s="882"/>
      <c r="G77" s="882"/>
      <c r="H77" s="882"/>
      <c r="I77" s="882"/>
      <c r="J77" s="882"/>
      <c r="K77" s="882"/>
      <c r="L77" s="882"/>
      <c r="M77" s="882"/>
      <c r="N77" s="314"/>
      <c r="O77" s="185" t="str">
        <f t="shared" si="1"/>
        <v/>
      </c>
      <c r="P77" s="105"/>
    </row>
    <row r="78" spans="1:16" ht="24" customHeight="1" x14ac:dyDescent="0.2">
      <c r="A78" s="212"/>
      <c r="B78" s="879"/>
      <c r="C78" s="880"/>
      <c r="D78" s="95"/>
      <c r="E78" s="881"/>
      <c r="F78" s="882"/>
      <c r="G78" s="882"/>
      <c r="H78" s="882"/>
      <c r="I78" s="882"/>
      <c r="J78" s="882"/>
      <c r="K78" s="882"/>
      <c r="L78" s="882"/>
      <c r="M78" s="882"/>
      <c r="N78" s="314"/>
      <c r="O78" s="185" t="str">
        <f t="shared" si="1"/>
        <v/>
      </c>
      <c r="P78" s="105"/>
    </row>
    <row r="79" spans="1:16" ht="24" customHeight="1" x14ac:dyDescent="0.2">
      <c r="A79" s="212"/>
      <c r="B79" s="879"/>
      <c r="C79" s="880"/>
      <c r="D79" s="95"/>
      <c r="E79" s="881"/>
      <c r="F79" s="882"/>
      <c r="G79" s="882"/>
      <c r="H79" s="882"/>
      <c r="I79" s="882"/>
      <c r="J79" s="882"/>
      <c r="K79" s="882"/>
      <c r="L79" s="882"/>
      <c r="M79" s="882"/>
      <c r="N79" s="314"/>
      <c r="O79" s="185" t="str">
        <f t="shared" si="1"/>
        <v/>
      </c>
      <c r="P79" s="105"/>
    </row>
    <row r="80" spans="1:16" ht="24" customHeight="1" x14ac:dyDescent="0.2">
      <c r="A80" s="212"/>
      <c r="B80" s="879"/>
      <c r="C80" s="880"/>
      <c r="D80" s="95"/>
      <c r="E80" s="881"/>
      <c r="F80" s="882"/>
      <c r="G80" s="882"/>
      <c r="H80" s="882"/>
      <c r="I80" s="882"/>
      <c r="J80" s="882"/>
      <c r="K80" s="882"/>
      <c r="L80" s="882"/>
      <c r="M80" s="882"/>
      <c r="N80" s="314"/>
      <c r="O80" s="185" t="str">
        <f t="shared" si="1"/>
        <v/>
      </c>
      <c r="P80" s="105"/>
    </row>
    <row r="81" spans="1:16" ht="24" customHeight="1" x14ac:dyDescent="0.2">
      <c r="A81" s="212"/>
      <c r="B81" s="879"/>
      <c r="C81" s="880"/>
      <c r="D81" s="95"/>
      <c r="E81" s="881"/>
      <c r="F81" s="882"/>
      <c r="G81" s="882"/>
      <c r="H81" s="882"/>
      <c r="I81" s="882"/>
      <c r="J81" s="882"/>
      <c r="K81" s="882"/>
      <c r="L81" s="882"/>
      <c r="M81" s="882"/>
      <c r="N81" s="314"/>
      <c r="O81" s="185" t="str">
        <f t="shared" si="1"/>
        <v/>
      </c>
      <c r="P81" s="105"/>
    </row>
    <row r="82" spans="1:16" ht="24" customHeight="1" x14ac:dyDescent="0.2">
      <c r="A82" s="212"/>
      <c r="B82" s="879"/>
      <c r="C82" s="880"/>
      <c r="D82" s="95"/>
      <c r="E82" s="881"/>
      <c r="F82" s="882"/>
      <c r="G82" s="882"/>
      <c r="H82" s="882"/>
      <c r="I82" s="882"/>
      <c r="J82" s="882"/>
      <c r="K82" s="882"/>
      <c r="L82" s="882"/>
      <c r="M82" s="882"/>
      <c r="N82" s="314"/>
      <c r="O82" s="185" t="str">
        <f t="shared" si="1"/>
        <v/>
      </c>
      <c r="P82" s="105"/>
    </row>
    <row r="83" spans="1:16" ht="24" customHeight="1" x14ac:dyDescent="0.2">
      <c r="A83" s="212"/>
      <c r="B83" s="879"/>
      <c r="C83" s="880"/>
      <c r="D83" s="95"/>
      <c r="E83" s="881"/>
      <c r="F83" s="882"/>
      <c r="G83" s="882"/>
      <c r="H83" s="882"/>
      <c r="I83" s="882"/>
      <c r="J83" s="882"/>
      <c r="K83" s="882"/>
      <c r="L83" s="882"/>
      <c r="M83" s="882"/>
      <c r="N83" s="314"/>
      <c r="O83" s="185" t="str">
        <f t="shared" si="1"/>
        <v/>
      </c>
      <c r="P83" s="105"/>
    </row>
    <row r="84" spans="1:16" ht="24" customHeight="1" x14ac:dyDescent="0.2">
      <c r="A84" s="212"/>
      <c r="B84" s="879"/>
      <c r="C84" s="880"/>
      <c r="D84" s="95"/>
      <c r="E84" s="881"/>
      <c r="F84" s="882"/>
      <c r="G84" s="882"/>
      <c r="H84" s="882"/>
      <c r="I84" s="882"/>
      <c r="J84" s="882"/>
      <c r="K84" s="882"/>
      <c r="L84" s="882"/>
      <c r="M84" s="882"/>
      <c r="N84" s="314"/>
      <c r="O84" s="185" t="str">
        <f t="shared" si="1"/>
        <v/>
      </c>
      <c r="P84" s="105"/>
    </row>
    <row r="85" spans="1:16" ht="24" customHeight="1" x14ac:dyDescent="0.2">
      <c r="A85" s="212"/>
      <c r="B85" s="879"/>
      <c r="C85" s="880"/>
      <c r="D85" s="95"/>
      <c r="E85" s="881"/>
      <c r="F85" s="882"/>
      <c r="G85" s="882"/>
      <c r="H85" s="882"/>
      <c r="I85" s="882"/>
      <c r="J85" s="882"/>
      <c r="K85" s="882"/>
      <c r="L85" s="882"/>
      <c r="M85" s="882"/>
      <c r="N85" s="314"/>
      <c r="O85" s="185" t="str">
        <f t="shared" si="1"/>
        <v/>
      </c>
      <c r="P85" s="105"/>
    </row>
    <row r="86" spans="1:16" ht="24" customHeight="1" x14ac:dyDescent="0.2">
      <c r="A86" s="212"/>
      <c r="B86" s="879"/>
      <c r="C86" s="880"/>
      <c r="D86" s="95"/>
      <c r="E86" s="881"/>
      <c r="F86" s="882"/>
      <c r="G86" s="882"/>
      <c r="H86" s="882"/>
      <c r="I86" s="882"/>
      <c r="J86" s="882"/>
      <c r="K86" s="882"/>
      <c r="L86" s="882"/>
      <c r="M86" s="882"/>
      <c r="N86" s="314"/>
      <c r="O86" s="185" t="str">
        <f t="shared" si="1"/>
        <v/>
      </c>
      <c r="P86" s="105"/>
    </row>
    <row r="87" spans="1:16" ht="24" customHeight="1" x14ac:dyDescent="0.2">
      <c r="A87" s="212"/>
      <c r="B87" s="879"/>
      <c r="C87" s="880"/>
      <c r="D87" s="95"/>
      <c r="E87" s="881"/>
      <c r="F87" s="882"/>
      <c r="G87" s="882"/>
      <c r="H87" s="882"/>
      <c r="I87" s="882"/>
      <c r="J87" s="882"/>
      <c r="K87" s="882"/>
      <c r="L87" s="882"/>
      <c r="M87" s="882"/>
      <c r="N87" s="314"/>
      <c r="O87" s="185" t="str">
        <f t="shared" si="1"/>
        <v/>
      </c>
      <c r="P87" s="105"/>
    </row>
    <row r="88" spans="1:16" ht="24" customHeight="1" x14ac:dyDescent="0.2">
      <c r="A88" s="212"/>
      <c r="B88" s="879"/>
      <c r="C88" s="880"/>
      <c r="D88" s="95"/>
      <c r="E88" s="881"/>
      <c r="F88" s="882"/>
      <c r="G88" s="882"/>
      <c r="H88" s="882"/>
      <c r="I88" s="882"/>
      <c r="J88" s="882"/>
      <c r="K88" s="882"/>
      <c r="L88" s="882"/>
      <c r="M88" s="882"/>
      <c r="N88" s="314"/>
      <c r="O88" s="185" t="str">
        <f t="shared" si="1"/>
        <v/>
      </c>
      <c r="P88" s="105"/>
    </row>
    <row r="89" spans="1:16" ht="24" customHeight="1" x14ac:dyDescent="0.2">
      <c r="A89" s="212"/>
      <c r="B89" s="879"/>
      <c r="C89" s="880"/>
      <c r="D89" s="95"/>
      <c r="E89" s="881"/>
      <c r="F89" s="882"/>
      <c r="G89" s="882"/>
      <c r="H89" s="882"/>
      <c r="I89" s="882"/>
      <c r="J89" s="882"/>
      <c r="K89" s="882"/>
      <c r="L89" s="882"/>
      <c r="M89" s="882"/>
      <c r="N89" s="314"/>
      <c r="O89" s="185" t="str">
        <f t="shared" si="1"/>
        <v/>
      </c>
      <c r="P89" s="105"/>
    </row>
    <row r="90" spans="1:16" ht="24" customHeight="1" x14ac:dyDescent="0.2">
      <c r="A90" s="212"/>
      <c r="B90" s="879"/>
      <c r="C90" s="880"/>
      <c r="D90" s="95"/>
      <c r="E90" s="881"/>
      <c r="F90" s="882"/>
      <c r="G90" s="882"/>
      <c r="H90" s="882"/>
      <c r="I90" s="882"/>
      <c r="J90" s="882"/>
      <c r="K90" s="882"/>
      <c r="L90" s="882"/>
      <c r="M90" s="882"/>
      <c r="N90" s="314"/>
      <c r="O90" s="185" t="str">
        <f t="shared" si="1"/>
        <v/>
      </c>
      <c r="P90" s="105"/>
    </row>
    <row r="91" spans="1:16" ht="24" customHeight="1" x14ac:dyDescent="0.2">
      <c r="A91" s="212"/>
      <c r="B91" s="879"/>
      <c r="C91" s="880"/>
      <c r="D91" s="95"/>
      <c r="E91" s="881"/>
      <c r="F91" s="882"/>
      <c r="G91" s="882"/>
      <c r="H91" s="882"/>
      <c r="I91" s="882"/>
      <c r="J91" s="882"/>
      <c r="K91" s="882"/>
      <c r="L91" s="882"/>
      <c r="M91" s="882"/>
      <c r="N91" s="314"/>
      <c r="O91" s="185" t="str">
        <f t="shared" si="1"/>
        <v/>
      </c>
      <c r="P91" s="105"/>
    </row>
    <row r="92" spans="1:16" ht="24" customHeight="1" x14ac:dyDescent="0.2">
      <c r="A92" s="212"/>
      <c r="B92" s="879"/>
      <c r="C92" s="880"/>
      <c r="D92" s="95"/>
      <c r="E92" s="881"/>
      <c r="F92" s="882"/>
      <c r="G92" s="882"/>
      <c r="H92" s="882"/>
      <c r="I92" s="882"/>
      <c r="J92" s="882"/>
      <c r="K92" s="882"/>
      <c r="L92" s="882"/>
      <c r="M92" s="882"/>
      <c r="N92" s="314"/>
      <c r="O92" s="185" t="str">
        <f t="shared" si="1"/>
        <v/>
      </c>
      <c r="P92" s="105"/>
    </row>
    <row r="93" spans="1:16" ht="24" customHeight="1" x14ac:dyDescent="0.2">
      <c r="A93" s="212"/>
      <c r="B93" s="879"/>
      <c r="C93" s="880"/>
      <c r="D93" s="95"/>
      <c r="E93" s="881"/>
      <c r="F93" s="882"/>
      <c r="G93" s="882"/>
      <c r="H93" s="882"/>
      <c r="I93" s="882"/>
      <c r="J93" s="882"/>
      <c r="K93" s="882"/>
      <c r="L93" s="882"/>
      <c r="M93" s="882"/>
      <c r="N93" s="314"/>
      <c r="O93" s="185" t="str">
        <f t="shared" si="1"/>
        <v/>
      </c>
      <c r="P93" s="105"/>
    </row>
    <row r="94" spans="1:16" ht="24" customHeight="1" x14ac:dyDescent="0.2">
      <c r="A94" s="212"/>
      <c r="B94" s="879"/>
      <c r="C94" s="880"/>
      <c r="D94" s="95"/>
      <c r="E94" s="881"/>
      <c r="F94" s="882"/>
      <c r="G94" s="882"/>
      <c r="H94" s="882"/>
      <c r="I94" s="882"/>
      <c r="J94" s="882"/>
      <c r="K94" s="882"/>
      <c r="L94" s="882"/>
      <c r="M94" s="882"/>
      <c r="N94" s="314"/>
      <c r="O94" s="185" t="str">
        <f t="shared" si="1"/>
        <v/>
      </c>
      <c r="P94" s="105"/>
    </row>
    <row r="95" spans="1:16" ht="24" customHeight="1" x14ac:dyDescent="0.2">
      <c r="A95" s="212"/>
      <c r="B95" s="879"/>
      <c r="C95" s="880"/>
      <c r="D95" s="95"/>
      <c r="E95" s="881"/>
      <c r="F95" s="882"/>
      <c r="G95" s="882"/>
      <c r="H95" s="882"/>
      <c r="I95" s="882"/>
      <c r="J95" s="882"/>
      <c r="K95" s="882"/>
      <c r="L95" s="882"/>
      <c r="M95" s="882"/>
      <c r="N95" s="314"/>
      <c r="O95" s="185" t="str">
        <f t="shared" si="1"/>
        <v/>
      </c>
      <c r="P95" s="105"/>
    </row>
    <row r="96" spans="1:16" ht="24" customHeight="1" x14ac:dyDescent="0.2">
      <c r="A96" s="212"/>
      <c r="B96" s="879"/>
      <c r="C96" s="880"/>
      <c r="D96" s="95"/>
      <c r="E96" s="881"/>
      <c r="F96" s="882"/>
      <c r="G96" s="882"/>
      <c r="H96" s="882"/>
      <c r="I96" s="882"/>
      <c r="J96" s="882"/>
      <c r="K96" s="882"/>
      <c r="L96" s="882"/>
      <c r="M96" s="882"/>
      <c r="N96" s="314"/>
      <c r="O96" s="185" t="str">
        <f t="shared" si="1"/>
        <v/>
      </c>
      <c r="P96" s="105"/>
    </row>
    <row r="97" spans="1:16" ht="24" customHeight="1" x14ac:dyDescent="0.2">
      <c r="A97" s="212"/>
      <c r="B97" s="879"/>
      <c r="C97" s="880"/>
      <c r="D97" s="95"/>
      <c r="E97" s="881"/>
      <c r="F97" s="882"/>
      <c r="G97" s="882"/>
      <c r="H97" s="882"/>
      <c r="I97" s="882"/>
      <c r="J97" s="882"/>
      <c r="K97" s="882"/>
      <c r="L97" s="882"/>
      <c r="M97" s="882"/>
      <c r="N97" s="314"/>
      <c r="O97" s="185" t="str">
        <f t="shared" si="1"/>
        <v/>
      </c>
      <c r="P97" s="105"/>
    </row>
    <row r="98" spans="1:16" ht="24" customHeight="1" x14ac:dyDescent="0.2">
      <c r="A98" s="212"/>
      <c r="B98" s="879"/>
      <c r="C98" s="880"/>
      <c r="D98" s="95"/>
      <c r="E98" s="881"/>
      <c r="F98" s="882"/>
      <c r="G98" s="882"/>
      <c r="H98" s="882"/>
      <c r="I98" s="882"/>
      <c r="J98" s="882"/>
      <c r="K98" s="882"/>
      <c r="L98" s="882"/>
      <c r="M98" s="882"/>
      <c r="N98" s="314"/>
      <c r="O98" s="185" t="str">
        <f t="shared" si="1"/>
        <v/>
      </c>
      <c r="P98" s="105"/>
    </row>
    <row r="99" spans="1:16" ht="24" customHeight="1" x14ac:dyDescent="0.2">
      <c r="A99" s="212"/>
      <c r="B99" s="879"/>
      <c r="C99" s="880"/>
      <c r="D99" s="95"/>
      <c r="E99" s="881"/>
      <c r="F99" s="882"/>
      <c r="G99" s="882"/>
      <c r="H99" s="882"/>
      <c r="I99" s="882"/>
      <c r="J99" s="882"/>
      <c r="K99" s="882"/>
      <c r="L99" s="882"/>
      <c r="M99" s="882"/>
      <c r="N99" s="314"/>
      <c r="O99" s="185" t="str">
        <f t="shared" si="1"/>
        <v/>
      </c>
      <c r="P99" s="105"/>
    </row>
    <row r="100" spans="1:16" ht="24" customHeight="1" x14ac:dyDescent="0.2">
      <c r="A100" s="212"/>
      <c r="B100" s="879"/>
      <c r="C100" s="880"/>
      <c r="D100" s="95"/>
      <c r="E100" s="881"/>
      <c r="F100" s="882"/>
      <c r="G100" s="882"/>
      <c r="H100" s="882"/>
      <c r="I100" s="882"/>
      <c r="J100" s="882"/>
      <c r="K100" s="882"/>
      <c r="L100" s="882"/>
      <c r="M100" s="882"/>
      <c r="N100" s="314"/>
      <c r="O100" s="185" t="str">
        <f t="shared" si="1"/>
        <v/>
      </c>
      <c r="P100" s="105"/>
    </row>
    <row r="101" spans="1:16" ht="24" customHeight="1" x14ac:dyDescent="0.2">
      <c r="A101" s="212"/>
      <c r="B101" s="879"/>
      <c r="C101" s="880"/>
      <c r="D101" s="95"/>
      <c r="E101" s="881"/>
      <c r="F101" s="882"/>
      <c r="G101" s="882"/>
      <c r="H101" s="882"/>
      <c r="I101" s="882"/>
      <c r="J101" s="882"/>
      <c r="K101" s="882"/>
      <c r="L101" s="882"/>
      <c r="M101" s="882"/>
      <c r="N101" s="314"/>
      <c r="O101" s="185" t="str">
        <f t="shared" si="1"/>
        <v/>
      </c>
      <c r="P101" s="105"/>
    </row>
    <row r="102" spans="1:16" ht="24" customHeight="1" x14ac:dyDescent="0.2">
      <c r="A102" s="212"/>
      <c r="B102" s="879"/>
      <c r="C102" s="880"/>
      <c r="D102" s="95"/>
      <c r="E102" s="881"/>
      <c r="F102" s="882"/>
      <c r="G102" s="882"/>
      <c r="H102" s="882"/>
      <c r="I102" s="882"/>
      <c r="J102" s="882"/>
      <c r="K102" s="882"/>
      <c r="L102" s="882"/>
      <c r="M102" s="882"/>
      <c r="N102" s="314"/>
      <c r="O102" s="185" t="str">
        <f t="shared" si="1"/>
        <v/>
      </c>
      <c r="P102" s="105"/>
    </row>
    <row r="103" spans="1:16" ht="24" customHeight="1" x14ac:dyDescent="0.2">
      <c r="A103" s="212"/>
      <c r="B103" s="879"/>
      <c r="C103" s="880"/>
      <c r="D103" s="95"/>
      <c r="E103" s="881"/>
      <c r="F103" s="882"/>
      <c r="G103" s="882"/>
      <c r="H103" s="882"/>
      <c r="I103" s="882"/>
      <c r="J103" s="882"/>
      <c r="K103" s="882"/>
      <c r="L103" s="882"/>
      <c r="M103" s="882"/>
      <c r="N103" s="314"/>
      <c r="O103" s="185" t="str">
        <f t="shared" si="1"/>
        <v/>
      </c>
      <c r="P103" s="105"/>
    </row>
    <row r="104" spans="1:16" ht="24" customHeight="1" x14ac:dyDescent="0.2">
      <c r="A104" s="212"/>
      <c r="B104" s="879"/>
      <c r="C104" s="880"/>
      <c r="D104" s="95"/>
      <c r="E104" s="881"/>
      <c r="F104" s="882"/>
      <c r="G104" s="882"/>
      <c r="H104" s="882"/>
      <c r="I104" s="882"/>
      <c r="J104" s="882"/>
      <c r="K104" s="882"/>
      <c r="L104" s="882"/>
      <c r="M104" s="882"/>
      <c r="N104" s="314"/>
      <c r="O104" s="185" t="str">
        <f t="shared" si="1"/>
        <v/>
      </c>
      <c r="P104" s="105"/>
    </row>
    <row r="105" spans="1:16" ht="24" customHeight="1" x14ac:dyDescent="0.2">
      <c r="A105" s="212"/>
      <c r="B105" s="879"/>
      <c r="C105" s="880"/>
      <c r="D105" s="95"/>
      <c r="E105" s="881"/>
      <c r="F105" s="882"/>
      <c r="G105" s="882"/>
      <c r="H105" s="882"/>
      <c r="I105" s="882"/>
      <c r="J105" s="882"/>
      <c r="K105" s="882"/>
      <c r="L105" s="882"/>
      <c r="M105" s="882"/>
      <c r="N105" s="314"/>
      <c r="O105" s="185" t="str">
        <f t="shared" si="1"/>
        <v/>
      </c>
      <c r="P105" s="105"/>
    </row>
    <row r="106" spans="1:16" ht="24" customHeight="1" x14ac:dyDescent="0.2">
      <c r="A106" s="212"/>
      <c r="B106" s="879"/>
      <c r="C106" s="880"/>
      <c r="D106" s="95"/>
      <c r="E106" s="881"/>
      <c r="F106" s="882"/>
      <c r="G106" s="882"/>
      <c r="H106" s="882"/>
      <c r="I106" s="882"/>
      <c r="J106" s="882"/>
      <c r="K106" s="882"/>
      <c r="L106" s="882"/>
      <c r="M106" s="882"/>
      <c r="N106" s="314"/>
      <c r="O106" s="185" t="str">
        <f t="shared" si="1"/>
        <v/>
      </c>
      <c r="P106" s="105"/>
    </row>
    <row r="107" spans="1:16" ht="24" customHeight="1" x14ac:dyDescent="0.2">
      <c r="A107" s="212"/>
      <c r="B107" s="879"/>
      <c r="C107" s="880"/>
      <c r="D107" s="108"/>
      <c r="E107" s="881"/>
      <c r="F107" s="882"/>
      <c r="G107" s="882"/>
      <c r="H107" s="882"/>
      <c r="I107" s="882"/>
      <c r="J107" s="882"/>
      <c r="K107" s="882"/>
      <c r="L107" s="882"/>
      <c r="M107" s="882"/>
      <c r="N107" s="314"/>
      <c r="O107" s="185" t="str">
        <f t="shared" si="1"/>
        <v/>
      </c>
      <c r="P107" s="105"/>
    </row>
    <row r="108" spans="1:16" s="45" customFormat="1" ht="6" customHeight="1" x14ac:dyDescent="0.2">
      <c r="A108" s="363"/>
      <c r="B108" s="66"/>
      <c r="C108" s="97"/>
      <c r="D108" s="97"/>
      <c r="E108" s="97"/>
      <c r="F108" s="90"/>
      <c r="G108" s="90"/>
      <c r="H108" s="90"/>
      <c r="I108" s="90"/>
      <c r="J108" s="90"/>
      <c r="K108" s="90"/>
      <c r="L108" s="90"/>
      <c r="M108" s="97"/>
      <c r="N108" s="99"/>
      <c r="O108" s="23"/>
      <c r="P108"/>
    </row>
    <row r="109" spans="1:16" s="41" customFormat="1" ht="21.75" customHeight="1" x14ac:dyDescent="0.2">
      <c r="A109" s="369"/>
      <c r="B109" s="170" t="s">
        <v>80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402"/>
    </row>
    <row r="110" spans="1:16" ht="12.75" customHeight="1" x14ac:dyDescent="0.2">
      <c r="A110" s="363"/>
      <c r="B110" s="119" t="str">
        <f>B59</f>
        <v>FAPESP,  JUNHO DE 2016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855">
        <v>2</v>
      </c>
      <c r="P110" s="855"/>
    </row>
    <row r="111" spans="1:16" ht="12.75" customHeight="1" x14ac:dyDescent="0.2">
      <c r="A111" s="363"/>
      <c r="B111" s="130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1:16" ht="12.75" customHeight="1" x14ac:dyDescent="0.2">
      <c r="A112" s="363"/>
      <c r="B112" s="130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1:16" ht="12.75" customHeight="1" x14ac:dyDescent="0.2">
      <c r="A113" s="363"/>
      <c r="B113" s="130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1:16" ht="12.75" customHeight="1" x14ac:dyDescent="0.2">
      <c r="A114" s="363"/>
      <c r="B114" s="130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1:16" ht="12.75" customHeight="1" x14ac:dyDescent="0.2">
      <c r="A115" s="363"/>
      <c r="B115" s="130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1:16" ht="12.75" customHeight="1" x14ac:dyDescent="0.2">
      <c r="A116" s="363"/>
      <c r="B116" s="130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1:16" ht="12.75" customHeight="1" x14ac:dyDescent="0.2">
      <c r="A117" s="363"/>
      <c r="B117" s="130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1:16" ht="12.75" customHeight="1" x14ac:dyDescent="0.2">
      <c r="A118" s="363"/>
      <c r="B118" s="130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1:16" ht="12.75" customHeight="1" x14ac:dyDescent="0.2">
      <c r="A119" s="363"/>
      <c r="B119" s="130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1:16" ht="12.75" customHeight="1" x14ac:dyDescent="0.2">
      <c r="A120" s="363"/>
      <c r="B120" s="130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1:16" ht="12.75" customHeight="1" x14ac:dyDescent="0.2">
      <c r="A121" s="363"/>
      <c r="B121" s="130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1:16" ht="12.75" customHeight="1" x14ac:dyDescent="0.2">
      <c r="A122" s="363"/>
      <c r="B122" s="130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1:16" ht="12.75" customHeight="1" x14ac:dyDescent="0.2">
      <c r="A123" s="363"/>
      <c r="B123" s="130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1:16" ht="12.75" customHeight="1" x14ac:dyDescent="0.2">
      <c r="A124" s="363"/>
      <c r="B124" s="130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1:16" ht="12.75" customHeight="1" x14ac:dyDescent="0.2">
      <c r="A125" s="363"/>
      <c r="B125" s="130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1:16" ht="12.75" customHeight="1" x14ac:dyDescent="0.2">
      <c r="A126" s="363"/>
      <c r="B126" s="130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1:16" ht="12.75" customHeight="1" x14ac:dyDescent="0.2">
      <c r="A127" s="363"/>
      <c r="B127" s="130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1:16" ht="12.75" customHeight="1" x14ac:dyDescent="0.2">
      <c r="A128" s="363"/>
      <c r="B128" s="130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1:16" ht="12.75" customHeight="1" x14ac:dyDescent="0.2">
      <c r="A129" s="363"/>
      <c r="B129" s="130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1:16" x14ac:dyDescent="0.2">
      <c r="B130"/>
      <c r="C130" s="26"/>
      <c r="D130" s="26"/>
      <c r="E130" s="26"/>
      <c r="F130" s="21"/>
      <c r="G130" s="21"/>
      <c r="H130" s="21"/>
      <c r="I130" s="21"/>
      <c r="J130" s="21"/>
      <c r="K130" s="21"/>
      <c r="L130" s="21"/>
      <c r="M130" s="26"/>
      <c r="N130" s="27"/>
      <c r="O130" s="27"/>
      <c r="P130" s="57"/>
    </row>
    <row r="131" spans="1:16" x14ac:dyDescent="0.2">
      <c r="B131"/>
      <c r="C131" s="26"/>
      <c r="D131" s="26"/>
      <c r="E131" s="26"/>
      <c r="F131" s="21"/>
      <c r="G131" s="21"/>
      <c r="H131" s="21"/>
      <c r="I131" s="21"/>
      <c r="J131" s="21"/>
      <c r="K131" s="21"/>
      <c r="L131" s="21"/>
      <c r="M131" s="26"/>
      <c r="N131" s="27"/>
      <c r="O131" s="27"/>
      <c r="P131" s="57"/>
    </row>
    <row r="132" spans="1:16" ht="17.25" customHeight="1" x14ac:dyDescent="0.2">
      <c r="B132" s="187" t="s">
        <v>116</v>
      </c>
      <c r="N132" s="144"/>
    </row>
    <row r="133" spans="1:16" ht="17.25" customHeight="1" x14ac:dyDescent="0.25">
      <c r="B133" s="187" t="s">
        <v>117</v>
      </c>
    </row>
    <row r="135" spans="1:16" ht="15" x14ac:dyDescent="0.2">
      <c r="B135" s="120"/>
    </row>
    <row r="136" spans="1:16" ht="15" x14ac:dyDescent="0.2">
      <c r="B136" s="120"/>
    </row>
    <row r="137" spans="1:16" ht="14.25" x14ac:dyDescent="0.2">
      <c r="B137" s="766" t="s">
        <v>81</v>
      </c>
      <c r="C137" s="766"/>
      <c r="D137" s="766"/>
      <c r="E137" s="766"/>
      <c r="F137" s="766"/>
      <c r="G137" s="766"/>
      <c r="H137" s="766"/>
      <c r="I137" s="766"/>
      <c r="J137" s="766"/>
      <c r="K137" s="766"/>
      <c r="L137" s="766"/>
      <c r="M137" s="766"/>
      <c r="N137" s="766"/>
      <c r="O137" s="766"/>
      <c r="P137" s="766"/>
    </row>
    <row r="138" spans="1:16" ht="14.25" x14ac:dyDescent="0.2">
      <c r="B138" s="766" t="s">
        <v>78</v>
      </c>
      <c r="C138" s="766"/>
      <c r="D138" s="766"/>
      <c r="E138" s="766"/>
      <c r="F138" s="766"/>
      <c r="G138" s="766"/>
      <c r="H138" s="766"/>
      <c r="I138" s="766"/>
      <c r="J138" s="766"/>
      <c r="K138" s="766"/>
      <c r="L138" s="766"/>
      <c r="M138" s="766"/>
      <c r="N138" s="766"/>
      <c r="O138" s="766"/>
      <c r="P138" s="766"/>
    </row>
    <row r="139" spans="1:16" ht="14.25" x14ac:dyDescent="0.2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</row>
    <row r="140" spans="1:16" ht="20.25" customHeight="1" x14ac:dyDescent="0.2">
      <c r="B140" s="677" t="s">
        <v>10</v>
      </c>
      <c r="C140" s="678"/>
      <c r="D140" s="678"/>
      <c r="E140" s="678"/>
      <c r="F140" s="678"/>
      <c r="G140" s="678"/>
      <c r="H140" s="678"/>
      <c r="I140" s="678"/>
      <c r="J140" s="678"/>
      <c r="K140" s="678"/>
      <c r="L140" s="678"/>
      <c r="M140" s="678"/>
      <c r="N140" s="678"/>
      <c r="O140" s="678"/>
      <c r="P140" s="679"/>
    </row>
    <row r="141" spans="1:16" ht="6.75" customHeight="1" x14ac:dyDescent="0.2">
      <c r="C141" s="42"/>
      <c r="D141" s="42"/>
      <c r="E141" s="42"/>
      <c r="F141" s="42"/>
      <c r="G141" s="42"/>
      <c r="H141" s="42"/>
      <c r="I141" s="42"/>
      <c r="J141" s="42"/>
      <c r="K141" s="42"/>
      <c r="L141" s="145"/>
      <c r="M141" s="145"/>
      <c r="N141" s="145"/>
      <c r="O141" s="145"/>
      <c r="P141" s="145"/>
    </row>
    <row r="142" spans="1:16" x14ac:dyDescent="0.2">
      <c r="B142" s="146" t="s">
        <v>183</v>
      </c>
      <c r="C142" s="3"/>
      <c r="D142" s="3"/>
      <c r="E142" s="25"/>
      <c r="F142" s="25"/>
      <c r="G142" s="25"/>
      <c r="H142" s="25"/>
      <c r="I142" s="25"/>
      <c r="J142" s="3"/>
      <c r="K142" s="3"/>
      <c r="L142" s="25"/>
      <c r="M142" s="25"/>
      <c r="N142" s="25"/>
      <c r="O142" s="25"/>
    </row>
    <row r="143" spans="1:16" x14ac:dyDescent="0.2">
      <c r="B143" s="146" t="s">
        <v>182</v>
      </c>
      <c r="C143" s="3"/>
      <c r="D143" s="3"/>
      <c r="E143" s="25"/>
      <c r="F143" s="25"/>
      <c r="G143" s="25"/>
      <c r="H143" s="25"/>
      <c r="I143" s="25"/>
      <c r="J143" s="3"/>
      <c r="K143" s="3"/>
      <c r="L143" s="25"/>
      <c r="M143" s="25"/>
      <c r="N143" s="25"/>
      <c r="O143" s="25"/>
    </row>
    <row r="144" spans="1:16" x14ac:dyDescent="0.2">
      <c r="B144" s="146" t="s">
        <v>157</v>
      </c>
      <c r="C144" s="3"/>
      <c r="D144" s="3"/>
      <c r="E144" s="25"/>
      <c r="F144" s="25"/>
      <c r="G144" s="25"/>
      <c r="H144" s="25"/>
      <c r="I144" s="25"/>
      <c r="J144" s="3"/>
      <c r="K144" s="3"/>
      <c r="L144" s="25"/>
      <c r="M144" s="25"/>
      <c r="N144" s="25"/>
      <c r="O144" s="25"/>
    </row>
    <row r="145" spans="2:16" x14ac:dyDescent="0.2">
      <c r="B145" s="146" t="s">
        <v>158</v>
      </c>
      <c r="C145" s="3"/>
      <c r="D145" s="3"/>
      <c r="E145" s="25"/>
      <c r="F145" s="25"/>
      <c r="G145" s="25"/>
      <c r="H145" s="25"/>
      <c r="I145" s="25"/>
      <c r="J145" s="3"/>
      <c r="K145" s="3"/>
      <c r="L145" s="25"/>
      <c r="M145" s="25"/>
      <c r="N145" s="25"/>
      <c r="O145" s="25"/>
    </row>
    <row r="146" spans="2:16" x14ac:dyDescent="0.2">
      <c r="B146" s="146" t="s">
        <v>159</v>
      </c>
      <c r="C146" s="3"/>
      <c r="D146" s="3"/>
      <c r="E146" s="25"/>
      <c r="F146" s="25"/>
      <c r="G146" s="25"/>
      <c r="H146" s="25"/>
      <c r="I146" s="25"/>
      <c r="J146" s="3"/>
      <c r="K146" s="3"/>
      <c r="L146" s="25"/>
      <c r="M146" s="25"/>
      <c r="N146" s="25"/>
      <c r="O146" s="25"/>
    </row>
    <row r="147" spans="2:16" x14ac:dyDescent="0.2">
      <c r="B147" s="146" t="s">
        <v>160</v>
      </c>
      <c r="C147" s="3"/>
      <c r="D147" s="3"/>
      <c r="E147" s="25"/>
      <c r="F147" s="25"/>
      <c r="G147" s="25"/>
      <c r="H147" s="25"/>
      <c r="I147" s="25"/>
      <c r="J147" s="3"/>
      <c r="K147" s="3"/>
      <c r="L147" s="25"/>
      <c r="M147" s="25"/>
      <c r="N147" s="25"/>
      <c r="O147" s="25"/>
    </row>
    <row r="148" spans="2:16" x14ac:dyDescent="0.2">
      <c r="B148" s="146" t="s">
        <v>161</v>
      </c>
      <c r="C148" s="3"/>
      <c r="D148" s="3"/>
      <c r="E148" s="25"/>
      <c r="F148" s="25"/>
      <c r="G148" s="25"/>
      <c r="H148" s="25"/>
      <c r="I148" s="25"/>
      <c r="J148" s="3"/>
      <c r="K148" s="3"/>
      <c r="L148" s="25"/>
      <c r="M148" s="25"/>
      <c r="N148" s="25"/>
      <c r="O148" s="25"/>
    </row>
    <row r="149" spans="2:16" x14ac:dyDescent="0.2">
      <c r="B149" s="146" t="s">
        <v>162</v>
      </c>
      <c r="C149" s="3"/>
      <c r="D149" s="3"/>
      <c r="E149" s="25"/>
      <c r="F149" s="25"/>
      <c r="G149" s="25"/>
      <c r="H149" s="25"/>
      <c r="I149" s="25"/>
      <c r="J149" s="3"/>
      <c r="K149" s="3"/>
      <c r="L149" s="25"/>
      <c r="M149" s="25"/>
      <c r="N149" s="25"/>
      <c r="O149" s="25"/>
    </row>
    <row r="150" spans="2:16" x14ac:dyDescent="0.2">
      <c r="B150" s="102"/>
      <c r="C150" s="3"/>
      <c r="D150" s="3"/>
      <c r="E150" s="25"/>
      <c r="F150" s="25"/>
      <c r="G150" s="25"/>
      <c r="H150" s="25"/>
      <c r="I150" s="25"/>
      <c r="J150" s="3"/>
      <c r="K150" s="3"/>
      <c r="L150" s="25"/>
      <c r="M150" s="25"/>
      <c r="N150" s="25"/>
      <c r="O150" s="25"/>
    </row>
    <row r="151" spans="2:16" x14ac:dyDescent="0.2">
      <c r="B151" s="147" t="s">
        <v>64</v>
      </c>
      <c r="C151" s="148"/>
      <c r="D151" s="148"/>
      <c r="E151" s="6"/>
      <c r="F151" s="6"/>
      <c r="G151" s="6"/>
      <c r="H151" s="6"/>
      <c r="I151" s="6"/>
      <c r="J151" s="148"/>
      <c r="K151" s="148"/>
      <c r="L151" s="6"/>
      <c r="M151" s="6"/>
      <c r="N151" s="6"/>
      <c r="O151" s="6"/>
      <c r="P151" s="6"/>
    </row>
    <row r="152" spans="2:16" x14ac:dyDescent="0.2">
      <c r="B152" s="141" t="s">
        <v>82</v>
      </c>
      <c r="C152" s="42"/>
      <c r="D152" s="42"/>
      <c r="E152" s="145"/>
      <c r="F152" s="145"/>
      <c r="G152" s="145"/>
      <c r="H152" s="145"/>
      <c r="I152" s="145"/>
      <c r="J152" s="42"/>
      <c r="K152" s="42"/>
      <c r="L152" s="145"/>
      <c r="M152" s="145"/>
      <c r="N152" s="145"/>
      <c r="O152" s="145"/>
      <c r="P152" s="145"/>
    </row>
    <row r="153" spans="2:16" x14ac:dyDescent="0.2">
      <c r="B153" s="141" t="s">
        <v>83</v>
      </c>
      <c r="C153" s="42"/>
      <c r="D153" s="42"/>
      <c r="E153" s="145"/>
      <c r="F153" s="145"/>
      <c r="G153" s="145"/>
      <c r="H153" s="145"/>
      <c r="I153" s="145"/>
      <c r="J153" s="42"/>
      <c r="K153" s="42"/>
      <c r="L153" s="145"/>
      <c r="M153" s="145"/>
      <c r="N153" s="145"/>
      <c r="O153" s="145"/>
      <c r="P153" s="145"/>
    </row>
    <row r="154" spans="2:16" ht="10.5" customHeight="1" x14ac:dyDescent="0.2">
      <c r="B154" s="102" t="s">
        <v>23</v>
      </c>
      <c r="C154" s="42"/>
      <c r="D154" s="42"/>
      <c r="E154" s="145"/>
      <c r="F154" s="145"/>
      <c r="G154" s="145"/>
      <c r="H154" s="145"/>
      <c r="I154" s="145"/>
      <c r="J154" s="42"/>
      <c r="K154" s="42"/>
      <c r="L154" s="145"/>
      <c r="M154" s="145"/>
      <c r="N154" s="145"/>
      <c r="O154" s="145"/>
      <c r="P154" s="145"/>
    </row>
    <row r="155" spans="2:16" x14ac:dyDescent="0.2">
      <c r="B155" s="147" t="s">
        <v>84</v>
      </c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 ht="5.25" customHeight="1" x14ac:dyDescent="0.2">
      <c r="B156" s="16"/>
      <c r="C156" s="17"/>
      <c r="D156" s="18"/>
      <c r="E156" s="17"/>
      <c r="F156" s="19"/>
      <c r="G156" s="19"/>
      <c r="H156" s="19"/>
      <c r="I156" s="19"/>
      <c r="J156" s="19"/>
      <c r="K156" s="19"/>
      <c r="L156" s="19"/>
      <c r="M156" s="17"/>
      <c r="N156" s="19"/>
      <c r="O156" s="19"/>
      <c r="P156" s="19"/>
    </row>
    <row r="157" spans="2:16" x14ac:dyDescent="0.2">
      <c r="B157" s="743" t="s">
        <v>1</v>
      </c>
      <c r="C157" s="885"/>
      <c r="D157" s="742" t="s">
        <v>7</v>
      </c>
      <c r="E157" s="895" t="s">
        <v>8</v>
      </c>
      <c r="F157" s="896"/>
      <c r="G157" s="896"/>
      <c r="H157" s="896"/>
      <c r="I157" s="896"/>
      <c r="J157" s="896"/>
      <c r="K157" s="896"/>
      <c r="L157" s="896"/>
      <c r="M157" s="896"/>
      <c r="N157" s="742" t="s">
        <v>3</v>
      </c>
      <c r="O157" s="742" t="s">
        <v>4</v>
      </c>
      <c r="P157" s="742" t="s">
        <v>2</v>
      </c>
    </row>
    <row r="158" spans="2:16" x14ac:dyDescent="0.2">
      <c r="B158" s="886"/>
      <c r="C158" s="887"/>
      <c r="D158" s="894"/>
      <c r="E158" s="897"/>
      <c r="F158" s="898"/>
      <c r="G158" s="898"/>
      <c r="H158" s="898"/>
      <c r="I158" s="898"/>
      <c r="J158" s="898"/>
      <c r="K158" s="898"/>
      <c r="L158" s="898"/>
      <c r="M158" s="898"/>
      <c r="N158" s="894"/>
      <c r="O158" s="894"/>
      <c r="P158" s="894"/>
    </row>
    <row r="159" spans="2:16" ht="23.25" customHeight="1" x14ac:dyDescent="0.2">
      <c r="B159" s="888">
        <v>1</v>
      </c>
      <c r="C159" s="889"/>
      <c r="D159" s="150">
        <v>1</v>
      </c>
      <c r="E159" s="892" t="s">
        <v>113</v>
      </c>
      <c r="F159" s="893"/>
      <c r="G159" s="893"/>
      <c r="H159" s="893"/>
      <c r="I159" s="893"/>
      <c r="J159" s="893"/>
      <c r="K159" s="893"/>
      <c r="L159" s="893"/>
      <c r="M159" s="893"/>
      <c r="N159" s="182">
        <v>4000</v>
      </c>
      <c r="O159" s="133">
        <f>N159*D159</f>
        <v>4000</v>
      </c>
      <c r="P159" s="105"/>
    </row>
    <row r="160" spans="2:16" ht="23.25" customHeight="1" x14ac:dyDescent="0.2">
      <c r="B160" s="888">
        <v>2</v>
      </c>
      <c r="C160" s="889"/>
      <c r="D160" s="151">
        <v>30</v>
      </c>
      <c r="E160" s="890" t="s">
        <v>114</v>
      </c>
      <c r="F160" s="891"/>
      <c r="G160" s="891"/>
      <c r="H160" s="891"/>
      <c r="I160" s="891"/>
      <c r="J160" s="891"/>
      <c r="K160" s="891"/>
      <c r="L160" s="891"/>
      <c r="M160" s="891"/>
      <c r="N160" s="182">
        <v>240</v>
      </c>
      <c r="O160" s="133">
        <f>N160*D160</f>
        <v>7200</v>
      </c>
      <c r="P160" s="105"/>
    </row>
    <row r="161" spans="2:16" ht="23.25" customHeight="1" x14ac:dyDescent="0.2">
      <c r="B161" s="888">
        <v>3</v>
      </c>
      <c r="C161" s="889"/>
      <c r="D161" s="151">
        <v>1</v>
      </c>
      <c r="E161" s="890" t="s">
        <v>85</v>
      </c>
      <c r="F161" s="891"/>
      <c r="G161" s="891"/>
      <c r="H161" s="891"/>
      <c r="I161" s="891"/>
      <c r="J161" s="891"/>
      <c r="K161" s="891"/>
      <c r="L161" s="891"/>
      <c r="M161" s="891"/>
      <c r="N161" s="182">
        <v>600</v>
      </c>
      <c r="O161" s="133">
        <f>N161*D161</f>
        <v>600</v>
      </c>
      <c r="P161" s="105"/>
    </row>
    <row r="162" spans="2:16" ht="23.25" customHeight="1" x14ac:dyDescent="0.2">
      <c r="B162" s="777"/>
      <c r="C162" s="778"/>
      <c r="D162" s="778"/>
      <c r="E162" s="30"/>
      <c r="F162" s="28"/>
      <c r="G162" s="28"/>
      <c r="H162" s="28"/>
      <c r="I162" s="28"/>
      <c r="J162" s="28"/>
      <c r="K162" s="28"/>
      <c r="L162" s="28"/>
      <c r="M162" s="29"/>
      <c r="N162" s="53" t="s">
        <v>5</v>
      </c>
      <c r="O162" s="189">
        <f>SUM(O159:O161)</f>
        <v>11800</v>
      </c>
      <c r="P162" s="105"/>
    </row>
    <row r="163" spans="2:16" ht="5.25" customHeight="1" x14ac:dyDescent="0.2">
      <c r="B163" s="425"/>
      <c r="C163" s="425"/>
      <c r="D163" s="425"/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30"/>
    </row>
    <row r="164" spans="2:16" ht="20.25" customHeight="1" x14ac:dyDescent="0.2">
      <c r="B164" s="424" t="s">
        <v>80</v>
      </c>
      <c r="C164" s="425"/>
      <c r="D164" s="425"/>
      <c r="E164" s="425"/>
      <c r="F164" s="425"/>
      <c r="G164" s="425"/>
      <c r="H164" s="425"/>
      <c r="I164" s="425"/>
      <c r="J164" s="425"/>
      <c r="K164" s="425"/>
      <c r="L164" s="425"/>
      <c r="M164" s="425"/>
      <c r="N164" s="425"/>
      <c r="O164" s="425"/>
      <c r="P164" s="402"/>
    </row>
    <row r="165" spans="2:16" hidden="1" x14ac:dyDescent="0.2">
      <c r="B165" s="3"/>
      <c r="C165" s="3"/>
      <c r="D165" s="3"/>
      <c r="E165" s="25"/>
      <c r="F165" s="25"/>
      <c r="G165" s="25"/>
      <c r="H165" s="25"/>
      <c r="I165" s="25"/>
      <c r="J165" s="3"/>
      <c r="K165" s="3"/>
      <c r="L165" s="25"/>
      <c r="M165" s="25"/>
      <c r="N165" s="25"/>
      <c r="O165" s="25"/>
    </row>
    <row r="166" spans="2:16" hidden="1" x14ac:dyDescent="0.2"/>
    <row r="167" spans="2:16" hidden="1" x14ac:dyDescent="0.2"/>
    <row r="168" spans="2:16" hidden="1" x14ac:dyDescent="0.2"/>
    <row r="169" spans="2:16" hidden="1" x14ac:dyDescent="0.2"/>
    <row r="170" spans="2:16" hidden="1" x14ac:dyDescent="0.2"/>
    <row r="171" spans="2:16" x14ac:dyDescent="0.2">
      <c r="B171" s="231" t="str">
        <f>B110</f>
        <v>FAPESP,  JUNHO DE 2016</v>
      </c>
    </row>
  </sheetData>
  <sheetProtection algorithmName="SHA-512" hashValue="ndwlWsdPZHwJVt8yySo4hsVESXwGT5k5bfSlp+WMWCqgb+suxR9vP1uyO3F02bIxUgE5Ot+FL0UcmzK/n+tsXw==" saltValue="0YVXZ8KiMpPsBiSb5Y+v5w==" spinCount="100000" sheet="1" objects="1" scenarios="1"/>
  <mergeCells count="205">
    <mergeCell ref="O15:O16"/>
    <mergeCell ref="P15:P16"/>
    <mergeCell ref="B61:C62"/>
    <mergeCell ref="D61:D62"/>
    <mergeCell ref="E61:M62"/>
    <mergeCell ref="N61:N62"/>
    <mergeCell ref="O61:O62"/>
    <mergeCell ref="P61:P62"/>
    <mergeCell ref="B28:C28"/>
    <mergeCell ref="B27:C27"/>
    <mergeCell ref="B25:C25"/>
    <mergeCell ref="E23:M23"/>
    <mergeCell ref="E24:M24"/>
    <mergeCell ref="E25:M25"/>
    <mergeCell ref="E26:M26"/>
    <mergeCell ref="O59:P59"/>
    <mergeCell ref="N15:N16"/>
    <mergeCell ref="B23:C23"/>
    <mergeCell ref="B32:C32"/>
    <mergeCell ref="B31:C31"/>
    <mergeCell ref="B35:C35"/>
    <mergeCell ref="E27:M27"/>
    <mergeCell ref="E30:M30"/>
    <mergeCell ref="E31:M31"/>
    <mergeCell ref="D15:D16"/>
    <mergeCell ref="E15:M16"/>
    <mergeCell ref="E20:M20"/>
    <mergeCell ref="B19:C19"/>
    <mergeCell ref="E19:M19"/>
    <mergeCell ref="B20:C20"/>
    <mergeCell ref="B22:C22"/>
    <mergeCell ref="B21:C21"/>
    <mergeCell ref="E21:M21"/>
    <mergeCell ref="B89:C89"/>
    <mergeCell ref="B92:C92"/>
    <mergeCell ref="B93:C93"/>
    <mergeCell ref="B71:C71"/>
    <mergeCell ref="B65:C65"/>
    <mergeCell ref="E63:M63"/>
    <mergeCell ref="B67:C67"/>
    <mergeCell ref="B68:C68"/>
    <mergeCell ref="B69:C69"/>
    <mergeCell ref="E68:M68"/>
    <mergeCell ref="E69:M69"/>
    <mergeCell ref="B64:C64"/>
    <mergeCell ref="B79:C79"/>
    <mergeCell ref="E79:M79"/>
    <mergeCell ref="B80:C80"/>
    <mergeCell ref="E80:M80"/>
    <mergeCell ref="B82:C82"/>
    <mergeCell ref="B90:C90"/>
    <mergeCell ref="B91:C91"/>
    <mergeCell ref="B83:C83"/>
    <mergeCell ref="B85:C85"/>
    <mergeCell ref="B86:C86"/>
    <mergeCell ref="E77:M77"/>
    <mergeCell ref="B78:C78"/>
    <mergeCell ref="B137:P137"/>
    <mergeCell ref="B138:P138"/>
    <mergeCell ref="B63:C63"/>
    <mergeCell ref="B55:C55"/>
    <mergeCell ref="B54:C54"/>
    <mergeCell ref="B34:C34"/>
    <mergeCell ref="B33:C33"/>
    <mergeCell ref="E33:M33"/>
    <mergeCell ref="E34:M34"/>
    <mergeCell ref="O110:P110"/>
    <mergeCell ref="E75:M75"/>
    <mergeCell ref="E92:M92"/>
    <mergeCell ref="E93:M93"/>
    <mergeCell ref="E94:M94"/>
    <mergeCell ref="E102:M102"/>
    <mergeCell ref="E99:M99"/>
    <mergeCell ref="E100:M100"/>
    <mergeCell ref="E101:M101"/>
    <mergeCell ref="E95:M95"/>
    <mergeCell ref="E96:M96"/>
    <mergeCell ref="E97:M97"/>
    <mergeCell ref="E98:M98"/>
    <mergeCell ref="E105:M105"/>
    <mergeCell ref="E106:M106"/>
    <mergeCell ref="B162:D162"/>
    <mergeCell ref="B159:C159"/>
    <mergeCell ref="B160:C160"/>
    <mergeCell ref="B161:C161"/>
    <mergeCell ref="B140:P140"/>
    <mergeCell ref="E160:M160"/>
    <mergeCell ref="E161:M161"/>
    <mergeCell ref="E159:M159"/>
    <mergeCell ref="P157:P158"/>
    <mergeCell ref="N157:N158"/>
    <mergeCell ref="B157:C158"/>
    <mergeCell ref="D157:D158"/>
    <mergeCell ref="E157:M158"/>
    <mergeCell ref="O157:O158"/>
    <mergeCell ref="E107:M107"/>
    <mergeCell ref="E88:M88"/>
    <mergeCell ref="E89:M89"/>
    <mergeCell ref="E90:M90"/>
    <mergeCell ref="E91:M91"/>
    <mergeCell ref="E83:M83"/>
    <mergeCell ref="E103:M103"/>
    <mergeCell ref="E104:M104"/>
    <mergeCell ref="E85:M85"/>
    <mergeCell ref="E86:M86"/>
    <mergeCell ref="B88:C88"/>
    <mergeCell ref="B87:C87"/>
    <mergeCell ref="E87:M87"/>
    <mergeCell ref="B84:C84"/>
    <mergeCell ref="E84:M84"/>
    <mergeCell ref="E82:M82"/>
    <mergeCell ref="E50:M50"/>
    <mergeCell ref="B51:C51"/>
    <mergeCell ref="E73:M73"/>
    <mergeCell ref="E67:M67"/>
    <mergeCell ref="E65:M65"/>
    <mergeCell ref="B66:C66"/>
    <mergeCell ref="E66:M66"/>
    <mergeCell ref="E51:M51"/>
    <mergeCell ref="B52:C52"/>
    <mergeCell ref="E52:M52"/>
    <mergeCell ref="B81:C81"/>
    <mergeCell ref="E81:M81"/>
    <mergeCell ref="E74:M74"/>
    <mergeCell ref="B53:C53"/>
    <mergeCell ref="E53:M53"/>
    <mergeCell ref="B76:C76"/>
    <mergeCell ref="E76:M76"/>
    <mergeCell ref="B77:C77"/>
    <mergeCell ref="E78:M78"/>
    <mergeCell ref="B73:C73"/>
    <mergeCell ref="B70:C70"/>
    <mergeCell ref="E54:M54"/>
    <mergeCell ref="E55:M55"/>
    <mergeCell ref="E64:M64"/>
    <mergeCell ref="E56:M56"/>
    <mergeCell ref="B75:C75"/>
    <mergeCell ref="E70:M70"/>
    <mergeCell ref="E71:M71"/>
    <mergeCell ref="B72:C72"/>
    <mergeCell ref="B74:C74"/>
    <mergeCell ref="E72:M72"/>
    <mergeCell ref="B56:C56"/>
    <mergeCell ref="B107:C107"/>
    <mergeCell ref="B102:C102"/>
    <mergeCell ref="B103:C103"/>
    <mergeCell ref="B104:C104"/>
    <mergeCell ref="B105:C105"/>
    <mergeCell ref="B101:C101"/>
    <mergeCell ref="B100:C100"/>
    <mergeCell ref="B94:C94"/>
    <mergeCell ref="B95:C95"/>
    <mergeCell ref="B96:C96"/>
    <mergeCell ref="B98:C98"/>
    <mergeCell ref="B97:C97"/>
    <mergeCell ref="B99:C99"/>
    <mergeCell ref="B106:C106"/>
    <mergeCell ref="B50:C50"/>
    <mergeCell ref="F9:P9"/>
    <mergeCell ref="D13:F13"/>
    <mergeCell ref="B26:C26"/>
    <mergeCell ref="B24:C24"/>
    <mergeCell ref="B30:C30"/>
    <mergeCell ref="B29:C29"/>
    <mergeCell ref="E11:G11"/>
    <mergeCell ref="E28:M28"/>
    <mergeCell ref="E29:M29"/>
    <mergeCell ref="E32:M32"/>
    <mergeCell ref="E36:M36"/>
    <mergeCell ref="B37:C37"/>
    <mergeCell ref="E37:M37"/>
    <mergeCell ref="B38:C38"/>
    <mergeCell ref="E38:M38"/>
    <mergeCell ref="B40:C40"/>
    <mergeCell ref="E40:M40"/>
    <mergeCell ref="B41:C41"/>
    <mergeCell ref="E41:M41"/>
    <mergeCell ref="B42:C42"/>
    <mergeCell ref="E42:M42"/>
    <mergeCell ref="B43:C43"/>
    <mergeCell ref="B44:C44"/>
    <mergeCell ref="B39:C39"/>
    <mergeCell ref="E39:M39"/>
    <mergeCell ref="B45:C45"/>
    <mergeCell ref="E45:M45"/>
    <mergeCell ref="E43:M43"/>
    <mergeCell ref="B46:C46"/>
    <mergeCell ref="E46:M46"/>
    <mergeCell ref="B8:P8"/>
    <mergeCell ref="B49:C49"/>
    <mergeCell ref="E49:M49"/>
    <mergeCell ref="E44:M44"/>
    <mergeCell ref="E35:M35"/>
    <mergeCell ref="B36:C36"/>
    <mergeCell ref="B47:C47"/>
    <mergeCell ref="E47:M47"/>
    <mergeCell ref="E48:M48"/>
    <mergeCell ref="B48:C48"/>
    <mergeCell ref="B13:C13"/>
    <mergeCell ref="E17:M17"/>
    <mergeCell ref="E18:M18"/>
    <mergeCell ref="B17:C17"/>
    <mergeCell ref="B18:C18"/>
    <mergeCell ref="E22:M22"/>
    <mergeCell ref="B15:C16"/>
  </mergeCells>
  <conditionalFormatting sqref="D63:D107 F63:M107 B63:B107 F19:M56 D17:D56 B17:B56">
    <cfRule type="cellIs" dxfId="62" priority="71" stopIfTrue="1" operator="equal">
      <formula>0</formula>
    </cfRule>
  </conditionalFormatting>
  <conditionalFormatting sqref="N57:O57 N108:O108">
    <cfRule type="cellIs" dxfId="61" priority="70" stopIfTrue="1" operator="equal">
      <formula>"INDIQUE A MOEDA"</formula>
    </cfRule>
  </conditionalFormatting>
  <conditionalFormatting sqref="N162:O162 B13">
    <cfRule type="cellIs" dxfId="60" priority="69" stopIfTrue="1" operator="equal">
      <formula>0</formula>
    </cfRule>
  </conditionalFormatting>
  <conditionalFormatting sqref="N63:N107 N17:N56">
    <cfRule type="cellIs" dxfId="59" priority="67" stopIfTrue="1" operator="equal">
      <formula>0</formula>
    </cfRule>
  </conditionalFormatting>
  <conditionalFormatting sqref="D63:D106 D17:D56">
    <cfRule type="cellIs" dxfId="58" priority="61" stopIfTrue="1" operator="equal">
      <formula>0</formula>
    </cfRule>
  </conditionalFormatting>
  <conditionalFormatting sqref="O63:O107">
    <cfRule type="cellIs" dxfId="57" priority="59" stopIfTrue="1" operator="equal">
      <formula>0</formula>
    </cfRule>
  </conditionalFormatting>
  <conditionalFormatting sqref="E63:M107 E17:M56">
    <cfRule type="cellIs" dxfId="56" priority="53" stopIfTrue="1" operator="equal">
      <formula>0</formula>
    </cfRule>
  </conditionalFormatting>
  <conditionalFormatting sqref="F9:M9">
    <cfRule type="cellIs" dxfId="55" priority="14" stopIfTrue="1" operator="equal">
      <formula>""</formula>
    </cfRule>
  </conditionalFormatting>
  <conditionalFormatting sqref="O63:O107 E11:G11 O17:O56">
    <cfRule type="cellIs" dxfId="54" priority="9" stopIfTrue="1" operator="equal">
      <formula>""</formula>
    </cfRule>
  </conditionalFormatting>
  <conditionalFormatting sqref="E11 F9:P9">
    <cfRule type="cellIs" dxfId="53" priority="3" stopIfTrue="1" operator="equal">
      <formula>""</formula>
    </cfRule>
  </conditionalFormatting>
  <conditionalFormatting sqref="D13">
    <cfRule type="cellIs" dxfId="52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59">
      <formula1>#REF!</formula1>
    </dataValidation>
    <dataValidation type="decimal" allowBlank="1" showInputMessage="1" showErrorMessage="1" errorTitle="ATENÇÃO!" error="Esse campo só aceita NÚMEROS." sqref="N63:N107 N17:N56">
      <formula1>0.1</formula1>
      <formula2>9999999999.99999</formula2>
    </dataValidation>
    <dataValidation allowBlank="1" showInputMessage="1" showErrorMessage="1" errorTitle="ATENÇÃO!" error="Esse campo só aceita NÚMEROS." sqref="O63:O107 O17:O56"/>
    <dataValidation allowBlank="1" showInputMessage="1" showErrorMessage="1" prompt="UTILIZE SEMPRE A TECLA &lt;TAB&gt;" sqref="A63:A107 A17:A56"/>
    <dataValidation type="whole" allowBlank="1" showInputMessage="1" showErrorMessage="1" errorTitle="ATENÇÃO" error="UM NÚMERO INTEIRO É NECESSÁRIO!" sqref="D63:D107 D17:D56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 verticalCentered="1"/>
  <pageMargins left="0.59055118110236227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59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T184"/>
  <sheetViews>
    <sheetView showGridLines="0" zoomScaleNormal="100" zoomScaleSheetLayoutView="100" workbookViewId="0"/>
  </sheetViews>
  <sheetFormatPr defaultColWidth="0" defaultRowHeight="12.75" x14ac:dyDescent="0.2"/>
  <cols>
    <col min="1" max="1" width="2.28515625" style="377" customWidth="1"/>
    <col min="2" max="2" width="10.140625" style="123" customWidth="1"/>
    <col min="3" max="3" width="7.85546875" style="123" customWidth="1"/>
    <col min="4" max="4" width="10.5703125" style="123" customWidth="1"/>
    <col min="5" max="5" width="8.42578125" style="44" customWidth="1"/>
    <col min="6" max="6" width="6.42578125" style="44" customWidth="1"/>
    <col min="7" max="7" width="10" style="44" bestFit="1" customWidth="1"/>
    <col min="8" max="8" width="8.85546875" style="44" customWidth="1"/>
    <col min="9" max="9" width="9.28515625" style="44" customWidth="1"/>
    <col min="10" max="10" width="9.5703125" style="123" customWidth="1"/>
    <col min="11" max="11" width="10" style="123" customWidth="1"/>
    <col min="12" max="12" width="12.28515625" style="44" customWidth="1"/>
    <col min="13" max="13" width="10" style="44" customWidth="1"/>
    <col min="14" max="14" width="6.42578125" style="44" customWidth="1"/>
    <col min="15" max="15" width="15.140625" style="44" customWidth="1"/>
    <col min="16" max="16" width="10.42578125" style="44" customWidth="1"/>
    <col min="17" max="17" width="2" style="346" customWidth="1"/>
    <col min="18" max="18" width="7.5703125" style="42" hidden="1" customWidth="1"/>
    <col min="19" max="20" width="0" style="42" hidden="1" customWidth="1"/>
    <col min="21" max="16384" width="9.140625" style="42" hidden="1"/>
  </cols>
  <sheetData>
    <row r="1" spans="1:20" s="4" customFormat="1" ht="31.5" customHeight="1" x14ac:dyDescent="0.2">
      <c r="A1" s="337"/>
      <c r="B1" s="69"/>
      <c r="C1" s="69"/>
      <c r="D1" s="69"/>
      <c r="E1" s="56"/>
      <c r="F1" s="56"/>
      <c r="G1" s="56"/>
      <c r="H1" s="56"/>
      <c r="I1" s="56"/>
      <c r="J1" s="69"/>
      <c r="K1" s="69"/>
      <c r="L1" s="56"/>
      <c r="M1" s="56"/>
      <c r="N1" s="56"/>
      <c r="O1" s="56"/>
      <c r="P1" s="56"/>
      <c r="Q1" s="339"/>
    </row>
    <row r="2" spans="1:20" s="4" customFormat="1" ht="12.75" customHeight="1" x14ac:dyDescent="0.2">
      <c r="A2" s="365"/>
      <c r="B2" s="69"/>
      <c r="C2" s="69"/>
      <c r="D2" s="69"/>
      <c r="E2" s="56"/>
      <c r="F2" s="56"/>
      <c r="G2" s="56"/>
      <c r="H2" s="56"/>
      <c r="I2" s="56"/>
      <c r="J2" s="69"/>
      <c r="K2" s="69"/>
      <c r="L2" s="56"/>
      <c r="M2" s="56"/>
      <c r="N2" s="56"/>
      <c r="O2" s="56"/>
      <c r="P2" s="56"/>
      <c r="Q2" s="339"/>
    </row>
    <row r="3" spans="1:20" s="4" customFormat="1" ht="12.75" customHeight="1" x14ac:dyDescent="0.2">
      <c r="A3" s="365"/>
      <c r="B3" s="69"/>
      <c r="C3" s="69"/>
      <c r="D3" s="69"/>
      <c r="E3" s="56"/>
      <c r="F3" s="56"/>
      <c r="G3" s="56"/>
      <c r="H3" s="56"/>
      <c r="I3" s="56"/>
      <c r="J3" s="69"/>
      <c r="K3" s="69"/>
      <c r="L3" s="56"/>
      <c r="M3" s="56"/>
      <c r="N3" s="56"/>
      <c r="O3" s="56"/>
      <c r="P3" s="56"/>
      <c r="Q3" s="339"/>
    </row>
    <row r="4" spans="1:20" s="4" customFormat="1" ht="12.75" customHeight="1" x14ac:dyDescent="0.2">
      <c r="A4" s="365"/>
      <c r="B4" s="69"/>
      <c r="C4" s="69"/>
      <c r="D4" s="69"/>
      <c r="E4" s="56"/>
      <c r="F4" s="56"/>
      <c r="G4" s="56"/>
      <c r="H4" s="56"/>
      <c r="I4" s="56"/>
      <c r="J4" s="69"/>
      <c r="K4" s="69"/>
      <c r="L4" s="56"/>
      <c r="M4" s="56"/>
      <c r="N4" s="56"/>
      <c r="O4" s="56"/>
      <c r="P4" s="56"/>
      <c r="Q4" s="339"/>
    </row>
    <row r="5" spans="1:20" s="4" customFormat="1" ht="12.75" customHeight="1" x14ac:dyDescent="0.2">
      <c r="A5" s="365"/>
      <c r="B5" s="69"/>
      <c r="C5" s="69"/>
      <c r="D5" s="69"/>
      <c r="E5" s="56"/>
      <c r="F5" s="56"/>
      <c r="G5" s="56"/>
      <c r="H5" s="56"/>
      <c r="I5" s="56"/>
      <c r="J5" s="69"/>
      <c r="K5" s="69"/>
      <c r="L5" s="56"/>
      <c r="M5" s="116" t="s">
        <v>97</v>
      </c>
      <c r="N5" s="56"/>
      <c r="O5" s="56"/>
      <c r="P5" s="56"/>
      <c r="Q5" s="373"/>
    </row>
    <row r="6" spans="1:20" s="4" customFormat="1" ht="19.5" customHeight="1" x14ac:dyDescent="0.25">
      <c r="A6" s="366"/>
      <c r="B6" s="319" t="s">
        <v>177</v>
      </c>
      <c r="C6" s="195"/>
      <c r="D6" s="195"/>
      <c r="E6" s="195"/>
      <c r="F6" s="195"/>
      <c r="G6" s="195"/>
      <c r="M6" s="194"/>
      <c r="N6" s="72"/>
      <c r="O6" s="56"/>
      <c r="P6" s="46"/>
    </row>
    <row r="7" spans="1:20" s="4" customFormat="1" ht="6" customHeight="1" x14ac:dyDescent="0.2">
      <c r="A7" s="365"/>
      <c r="B7" s="12"/>
      <c r="C7" s="70"/>
      <c r="D7" s="13"/>
      <c r="E7" s="71"/>
      <c r="F7" s="71"/>
      <c r="G7" s="71"/>
      <c r="H7" s="71"/>
      <c r="I7" s="71"/>
      <c r="J7" s="70"/>
      <c r="K7" s="70"/>
      <c r="L7" s="71"/>
      <c r="M7" s="71"/>
      <c r="N7" s="71"/>
      <c r="O7" s="56"/>
      <c r="P7" s="56"/>
      <c r="Q7" s="200"/>
    </row>
    <row r="8" spans="1:20" s="476" customFormat="1" ht="28.5" customHeight="1" x14ac:dyDescent="0.2">
      <c r="A8" s="350"/>
      <c r="B8" s="682" t="s">
        <v>219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8"/>
      <c r="R8" s="487"/>
    </row>
    <row r="9" spans="1:20" s="12" customFormat="1" ht="19.5" customHeight="1" x14ac:dyDescent="0.2">
      <c r="A9" s="397"/>
      <c r="B9" s="298" t="s">
        <v>118</v>
      </c>
      <c r="C9" s="13"/>
      <c r="D9" s="13"/>
      <c r="E9" s="312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200"/>
    </row>
    <row r="10" spans="1:20" s="12" customFormat="1" ht="9.75" customHeight="1" x14ac:dyDescent="0.2">
      <c r="A10" s="397"/>
      <c r="B10" s="313"/>
      <c r="C10" s="13"/>
      <c r="D10" s="13"/>
      <c r="F10" s="312"/>
      <c r="G10" s="312"/>
      <c r="H10" s="312"/>
      <c r="I10" s="312"/>
      <c r="J10" s="312"/>
      <c r="K10" s="312"/>
      <c r="L10" s="312"/>
      <c r="M10" s="124"/>
      <c r="N10" s="124"/>
      <c r="O10" s="124"/>
      <c r="P10" s="76"/>
      <c r="Q10" s="388"/>
    </row>
    <row r="11" spans="1:20" s="12" customFormat="1" ht="19.5" customHeight="1" x14ac:dyDescent="0.2">
      <c r="A11" s="397"/>
      <c r="B11" s="919" t="s">
        <v>145</v>
      </c>
      <c r="C11" s="919"/>
      <c r="D11" s="700"/>
      <c r="E11" s="700"/>
      <c r="F11" s="700"/>
      <c r="G11" s="312"/>
      <c r="H11" s="312"/>
      <c r="I11" s="312"/>
      <c r="J11" s="312"/>
      <c r="K11" s="312"/>
      <c r="L11" s="312"/>
      <c r="M11" s="124"/>
      <c r="N11" s="124"/>
      <c r="O11" s="124"/>
      <c r="P11" s="76"/>
      <c r="Q11" s="388"/>
      <c r="T11" s="12" t="s">
        <v>282</v>
      </c>
    </row>
    <row r="12" spans="1:20" s="12" customFormat="1" ht="7.5" customHeight="1" x14ac:dyDescent="0.2">
      <c r="A12" s="397"/>
      <c r="B12" s="313"/>
      <c r="C12" s="13"/>
      <c r="D12" s="13"/>
      <c r="E12" s="312"/>
      <c r="F12" s="312"/>
      <c r="G12" s="312"/>
      <c r="H12" s="312"/>
      <c r="I12" s="312"/>
      <c r="J12" s="312"/>
      <c r="K12" s="312"/>
      <c r="L12" s="312"/>
      <c r="M12" s="124"/>
      <c r="N12" s="124"/>
      <c r="O12" s="124"/>
      <c r="P12" s="76"/>
      <c r="Q12" s="388"/>
    </row>
    <row r="13" spans="1:20" s="77" customFormat="1" ht="19.5" customHeight="1" x14ac:dyDescent="0.2">
      <c r="A13" s="382"/>
      <c r="B13" s="75" t="s">
        <v>42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24"/>
      <c r="N13" s="124"/>
      <c r="O13" s="124"/>
      <c r="P13" s="76"/>
      <c r="Q13" s="373"/>
      <c r="R13"/>
    </row>
    <row r="14" spans="1:20" s="85" customFormat="1" ht="18" customHeight="1" x14ac:dyDescent="0.2">
      <c r="A14" s="306"/>
      <c r="B14" s="131" t="s">
        <v>102</v>
      </c>
      <c r="C14" s="80" t="s">
        <v>31</v>
      </c>
      <c r="D14" s="79" t="s">
        <v>32</v>
      </c>
      <c r="E14" s="81">
        <v>1</v>
      </c>
      <c r="G14" s="131" t="s">
        <v>106</v>
      </c>
      <c r="H14" s="82"/>
      <c r="I14" s="79" t="s">
        <v>32</v>
      </c>
      <c r="J14" s="83"/>
      <c r="L14" s="131" t="s">
        <v>103</v>
      </c>
      <c r="M14" s="82"/>
      <c r="N14" s="79" t="s">
        <v>32</v>
      </c>
      <c r="O14" s="83"/>
      <c r="P14" s="76"/>
      <c r="Q14" s="389"/>
      <c r="R14"/>
    </row>
    <row r="15" spans="1:20" s="85" customFormat="1" ht="7.5" customHeight="1" x14ac:dyDescent="0.2">
      <c r="A15" s="306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76"/>
      <c r="Q15" s="340"/>
      <c r="R15" s="268"/>
    </row>
    <row r="16" spans="1:20" s="85" customFormat="1" ht="18" customHeight="1" x14ac:dyDescent="0.2">
      <c r="A16" s="306"/>
      <c r="B16" s="291" t="s">
        <v>104</v>
      </c>
      <c r="C16" s="82"/>
      <c r="D16" s="79" t="s">
        <v>32</v>
      </c>
      <c r="E16" s="413"/>
      <c r="F16" s="124"/>
      <c r="G16" s="291" t="s">
        <v>105</v>
      </c>
      <c r="H16" s="82"/>
      <c r="I16" s="79" t="s">
        <v>32</v>
      </c>
      <c r="J16" s="292"/>
      <c r="K16" s="124"/>
      <c r="L16" s="291" t="s">
        <v>130</v>
      </c>
      <c r="M16" s="82"/>
      <c r="N16" s="79" t="s">
        <v>32</v>
      </c>
      <c r="O16" s="292"/>
      <c r="P16" s="76"/>
      <c r="Q16" s="340"/>
      <c r="R16" s="268"/>
    </row>
    <row r="17" spans="1:19" s="85" customFormat="1" ht="7.5" customHeight="1" x14ac:dyDescent="0.2">
      <c r="A17" s="306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76"/>
      <c r="Q17" s="340"/>
      <c r="R17" s="268"/>
    </row>
    <row r="18" spans="1:19" s="4" customFormat="1" ht="20.25" customHeight="1" x14ac:dyDescent="0.2">
      <c r="A18" s="365"/>
      <c r="B18" s="683" t="s">
        <v>112</v>
      </c>
      <c r="C18" s="683"/>
      <c r="D18" s="759" t="str">
        <f>IF(SUM(O23:O58,O65:O109)=0,"",SUM(O23:O58,O65:O109))</f>
        <v/>
      </c>
      <c r="E18" s="759"/>
      <c r="F18" s="759"/>
      <c r="G18" s="73"/>
      <c r="H18" s="73"/>
      <c r="I18" s="73"/>
      <c r="J18" s="107"/>
      <c r="K18" s="73"/>
      <c r="M18" s="73"/>
      <c r="N18" s="73"/>
      <c r="Q18" s="373"/>
    </row>
    <row r="19" spans="1:19" s="4" customFormat="1" ht="6" customHeight="1" x14ac:dyDescent="0.2">
      <c r="A19" s="365"/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90"/>
      <c r="R19"/>
    </row>
    <row r="20" spans="1:19" s="91" customFormat="1" ht="6.75" customHeight="1" x14ac:dyDescent="0.2">
      <c r="A20" s="384"/>
      <c r="B20" s="88"/>
      <c r="C20" s="88"/>
      <c r="D20" s="88"/>
      <c r="E20" s="89"/>
      <c r="F20" s="89"/>
      <c r="G20" s="89"/>
      <c r="H20" s="89"/>
      <c r="I20" s="89"/>
      <c r="J20" s="89"/>
      <c r="K20" s="88"/>
      <c r="L20" s="88"/>
      <c r="M20" s="89"/>
      <c r="N20" s="89"/>
      <c r="O20" s="89"/>
      <c r="P20" s="78"/>
      <c r="Q20" s="341"/>
      <c r="R20"/>
    </row>
    <row r="21" spans="1:19" customFormat="1" ht="12.75" customHeight="1" x14ac:dyDescent="0.2">
      <c r="A21" s="363"/>
      <c r="B21" s="742" t="s">
        <v>1</v>
      </c>
      <c r="C21" s="742" t="s">
        <v>7</v>
      </c>
      <c r="D21" s="895" t="s">
        <v>8</v>
      </c>
      <c r="E21" s="921"/>
      <c r="F21" s="921"/>
      <c r="G21" s="921"/>
      <c r="H21" s="921"/>
      <c r="I21" s="921"/>
      <c r="J21" s="922"/>
      <c r="K21" s="710" t="s">
        <v>76</v>
      </c>
      <c r="L21" s="742" t="s">
        <v>3</v>
      </c>
      <c r="M21" s="726" t="s">
        <v>135</v>
      </c>
      <c r="N21" s="911"/>
      <c r="O21" s="899" t="s">
        <v>136</v>
      </c>
      <c r="P21" s="745" t="s">
        <v>2</v>
      </c>
      <c r="Q21" s="218"/>
      <c r="R21" s="449"/>
    </row>
    <row r="22" spans="1:19" s="92" customFormat="1" ht="23.25" customHeight="1" x14ac:dyDescent="0.2">
      <c r="A22" s="369"/>
      <c r="B22" s="865"/>
      <c r="C22" s="920"/>
      <c r="D22" s="923"/>
      <c r="E22" s="924"/>
      <c r="F22" s="924"/>
      <c r="G22" s="924"/>
      <c r="H22" s="924"/>
      <c r="I22" s="924"/>
      <c r="J22" s="925"/>
      <c r="K22" s="910"/>
      <c r="L22" s="865"/>
      <c r="M22" s="912"/>
      <c r="N22" s="913"/>
      <c r="O22" s="918"/>
      <c r="P22" s="868"/>
      <c r="Q22" s="218"/>
    </row>
    <row r="23" spans="1:19" s="268" customFormat="1" ht="24" customHeight="1" x14ac:dyDescent="0.2">
      <c r="A23" s="155"/>
      <c r="B23" s="400"/>
      <c r="C23" s="95"/>
      <c r="D23" s="903"/>
      <c r="E23" s="904"/>
      <c r="F23" s="904"/>
      <c r="G23" s="904"/>
      <c r="H23" s="904"/>
      <c r="I23" s="904"/>
      <c r="J23" s="905"/>
      <c r="K23" s="67"/>
      <c r="L23" s="135"/>
      <c r="M23" s="901" t="str">
        <f t="shared" ref="M23:M58" si="0">IF(C23*L23=0,"",C23*L23)</f>
        <v/>
      </c>
      <c r="N23" s="902"/>
      <c r="O23" s="473" t="str">
        <f>IF(ISERROR(INDEX($S$23:$S$28,MATCH(K23,$R$23:$R$28,0))*M23),"",INDEX($S$23:$S$28,MATCH(K23,$R$23:$R$28,0))*M23)</f>
        <v/>
      </c>
      <c r="P23" s="330"/>
      <c r="Q23" s="391"/>
      <c r="R23" s="470" t="str">
        <f>IF($C$14=0,"",$C$14)</f>
        <v>USD</v>
      </c>
      <c r="S23" s="461">
        <f>IF(E14=0,"",E14)</f>
        <v>1</v>
      </c>
    </row>
    <row r="24" spans="1:19" s="268" customFormat="1" ht="24" customHeight="1" x14ac:dyDescent="0.2">
      <c r="A24" s="155"/>
      <c r="B24" s="400"/>
      <c r="C24" s="95"/>
      <c r="D24" s="903"/>
      <c r="E24" s="904"/>
      <c r="F24" s="904"/>
      <c r="G24" s="904"/>
      <c r="H24" s="904"/>
      <c r="I24" s="904"/>
      <c r="J24" s="905"/>
      <c r="K24" s="67"/>
      <c r="L24" s="135"/>
      <c r="M24" s="901" t="str">
        <f t="shared" si="0"/>
        <v/>
      </c>
      <c r="N24" s="902"/>
      <c r="O24" s="473" t="str">
        <f t="shared" ref="O24:O58" si="1">IF(ISERROR(INDEX($S$23:$S$28,MATCH(K24,$R$23:$R$28,0))*M24),"",INDEX($S$23:$S$28,MATCH(K24,$R$23:$R$28,0))*M24)</f>
        <v/>
      </c>
      <c r="P24" s="330"/>
      <c r="Q24" s="391"/>
      <c r="R24" s="470" t="str">
        <f>IF($H$14=0,"",$H$14)</f>
        <v/>
      </c>
      <c r="S24" s="461" t="str">
        <f>IF(J14=0,"",J14)</f>
        <v/>
      </c>
    </row>
    <row r="25" spans="1:19" s="268" customFormat="1" ht="24" customHeight="1" x14ac:dyDescent="0.2">
      <c r="A25" s="155"/>
      <c r="B25" s="400"/>
      <c r="C25" s="95"/>
      <c r="D25" s="903"/>
      <c r="E25" s="904"/>
      <c r="F25" s="904"/>
      <c r="G25" s="904"/>
      <c r="H25" s="904"/>
      <c r="I25" s="904"/>
      <c r="J25" s="905"/>
      <c r="K25" s="67"/>
      <c r="L25" s="135"/>
      <c r="M25" s="901" t="str">
        <f t="shared" si="0"/>
        <v/>
      </c>
      <c r="N25" s="902"/>
      <c r="O25" s="473" t="str">
        <f t="shared" si="1"/>
        <v/>
      </c>
      <c r="P25" s="330"/>
      <c r="Q25" s="378"/>
      <c r="R25" s="471" t="str">
        <f>IF($M$14=0,"",$M$14)</f>
        <v/>
      </c>
      <c r="S25" s="461" t="str">
        <f>IF(O14=0,"",O14)</f>
        <v/>
      </c>
    </row>
    <row r="26" spans="1:19" s="268" customFormat="1" ht="24" customHeight="1" x14ac:dyDescent="0.2">
      <c r="A26" s="155"/>
      <c r="B26" s="400"/>
      <c r="C26" s="95"/>
      <c r="D26" s="903"/>
      <c r="E26" s="904"/>
      <c r="F26" s="904"/>
      <c r="G26" s="904"/>
      <c r="H26" s="904"/>
      <c r="I26" s="904"/>
      <c r="J26" s="905"/>
      <c r="K26" s="67"/>
      <c r="L26" s="135"/>
      <c r="M26" s="901" t="str">
        <f t="shared" si="0"/>
        <v/>
      </c>
      <c r="N26" s="902"/>
      <c r="O26" s="473" t="str">
        <f t="shared" si="1"/>
        <v/>
      </c>
      <c r="P26" s="330"/>
      <c r="Q26" s="378"/>
      <c r="R26" s="471" t="str">
        <f>IF($C$16=0,"",$C$16)</f>
        <v/>
      </c>
      <c r="S26" s="461" t="str">
        <f>IF(E16=0,"",E16)</f>
        <v/>
      </c>
    </row>
    <row r="27" spans="1:19" s="268" customFormat="1" ht="24" customHeight="1" x14ac:dyDescent="0.2">
      <c r="A27" s="155"/>
      <c r="B27" s="400"/>
      <c r="C27" s="95"/>
      <c r="D27" s="903"/>
      <c r="E27" s="904"/>
      <c r="F27" s="904"/>
      <c r="G27" s="904"/>
      <c r="H27" s="904"/>
      <c r="I27" s="904"/>
      <c r="J27" s="905"/>
      <c r="K27" s="67"/>
      <c r="L27" s="135"/>
      <c r="M27" s="901" t="str">
        <f t="shared" si="0"/>
        <v/>
      </c>
      <c r="N27" s="902"/>
      <c r="O27" s="473" t="str">
        <f t="shared" si="1"/>
        <v/>
      </c>
      <c r="P27" s="330"/>
      <c r="Q27" s="378"/>
      <c r="R27" s="471" t="str">
        <f>IF($H$16=0,"",$H$16)</f>
        <v/>
      </c>
      <c r="S27" s="461" t="str">
        <f>IF(J16=0,"",J16)</f>
        <v/>
      </c>
    </row>
    <row r="28" spans="1:19" s="268" customFormat="1" ht="24" customHeight="1" x14ac:dyDescent="0.2">
      <c r="A28" s="155"/>
      <c r="B28" s="400"/>
      <c r="C28" s="95"/>
      <c r="D28" s="903"/>
      <c r="E28" s="904"/>
      <c r="F28" s="904"/>
      <c r="G28" s="904"/>
      <c r="H28" s="904"/>
      <c r="I28" s="904"/>
      <c r="J28" s="905"/>
      <c r="K28" s="67"/>
      <c r="L28" s="135"/>
      <c r="M28" s="901" t="str">
        <f t="shared" si="0"/>
        <v/>
      </c>
      <c r="N28" s="902"/>
      <c r="O28" s="473" t="str">
        <f t="shared" si="1"/>
        <v/>
      </c>
      <c r="P28" s="330"/>
      <c r="Q28" s="378"/>
      <c r="R28" s="472" t="str">
        <f>IF($M$16=0,"",$M$16)</f>
        <v/>
      </c>
      <c r="S28" s="461" t="str">
        <f>IF(O16=0,"",O16)</f>
        <v/>
      </c>
    </row>
    <row r="29" spans="1:19" s="268" customFormat="1" ht="24" customHeight="1" x14ac:dyDescent="0.2">
      <c r="A29" s="155"/>
      <c r="B29" s="400"/>
      <c r="C29" s="95"/>
      <c r="D29" s="903"/>
      <c r="E29" s="904"/>
      <c r="F29" s="904"/>
      <c r="G29" s="904"/>
      <c r="H29" s="904"/>
      <c r="I29" s="904"/>
      <c r="J29" s="905"/>
      <c r="K29" s="67"/>
      <c r="L29" s="135"/>
      <c r="M29" s="901" t="str">
        <f t="shared" si="0"/>
        <v/>
      </c>
      <c r="N29" s="902"/>
      <c r="O29" s="473" t="str">
        <f t="shared" si="1"/>
        <v/>
      </c>
      <c r="P29" s="330"/>
      <c r="Q29" s="378"/>
    </row>
    <row r="30" spans="1:19" s="268" customFormat="1" ht="24" customHeight="1" x14ac:dyDescent="0.2">
      <c r="A30" s="155"/>
      <c r="B30" s="400"/>
      <c r="C30" s="95"/>
      <c r="D30" s="903"/>
      <c r="E30" s="904"/>
      <c r="F30" s="904"/>
      <c r="G30" s="904"/>
      <c r="H30" s="904"/>
      <c r="I30" s="904"/>
      <c r="J30" s="905"/>
      <c r="K30" s="67"/>
      <c r="L30" s="135"/>
      <c r="M30" s="901" t="str">
        <f t="shared" si="0"/>
        <v/>
      </c>
      <c r="N30" s="902"/>
      <c r="O30" s="473" t="str">
        <f t="shared" si="1"/>
        <v/>
      </c>
      <c r="P30" s="330"/>
      <c r="Q30" s="378"/>
    </row>
    <row r="31" spans="1:19" s="268" customFormat="1" ht="24" customHeight="1" x14ac:dyDescent="0.2">
      <c r="A31" s="155"/>
      <c r="B31" s="400"/>
      <c r="C31" s="95"/>
      <c r="D31" s="903"/>
      <c r="E31" s="904"/>
      <c r="F31" s="904"/>
      <c r="G31" s="904"/>
      <c r="H31" s="904"/>
      <c r="I31" s="904"/>
      <c r="J31" s="905"/>
      <c r="K31" s="67"/>
      <c r="L31" s="135"/>
      <c r="M31" s="901" t="str">
        <f t="shared" si="0"/>
        <v/>
      </c>
      <c r="N31" s="902"/>
      <c r="O31" s="473" t="str">
        <f t="shared" si="1"/>
        <v/>
      </c>
      <c r="P31" s="330"/>
      <c r="Q31" s="378"/>
    </row>
    <row r="32" spans="1:19" s="268" customFormat="1" ht="24" customHeight="1" x14ac:dyDescent="0.2">
      <c r="A32" s="155"/>
      <c r="B32" s="400"/>
      <c r="C32" s="95"/>
      <c r="D32" s="903"/>
      <c r="E32" s="904"/>
      <c r="F32" s="904"/>
      <c r="G32" s="904"/>
      <c r="H32" s="904"/>
      <c r="I32" s="904"/>
      <c r="J32" s="905"/>
      <c r="K32" s="67"/>
      <c r="L32" s="135"/>
      <c r="M32" s="901" t="str">
        <f t="shared" si="0"/>
        <v/>
      </c>
      <c r="N32" s="902"/>
      <c r="O32" s="473" t="str">
        <f t="shared" si="1"/>
        <v/>
      </c>
      <c r="P32" s="330"/>
      <c r="Q32" s="378"/>
    </row>
    <row r="33" spans="1:17" s="268" customFormat="1" ht="24" customHeight="1" x14ac:dyDescent="0.2">
      <c r="A33" s="155"/>
      <c r="B33" s="400"/>
      <c r="C33" s="95"/>
      <c r="D33" s="903"/>
      <c r="E33" s="904"/>
      <c r="F33" s="904"/>
      <c r="G33" s="904"/>
      <c r="H33" s="904"/>
      <c r="I33" s="904"/>
      <c r="J33" s="905"/>
      <c r="K33" s="67"/>
      <c r="L33" s="135"/>
      <c r="M33" s="901" t="str">
        <f t="shared" si="0"/>
        <v/>
      </c>
      <c r="N33" s="902"/>
      <c r="O33" s="473" t="str">
        <f t="shared" si="1"/>
        <v/>
      </c>
      <c r="P33" s="330"/>
      <c r="Q33" s="378"/>
    </row>
    <row r="34" spans="1:17" s="268" customFormat="1" ht="24" customHeight="1" x14ac:dyDescent="0.2">
      <c r="A34" s="155"/>
      <c r="B34" s="400"/>
      <c r="C34" s="95"/>
      <c r="D34" s="903"/>
      <c r="E34" s="904"/>
      <c r="F34" s="904"/>
      <c r="G34" s="904"/>
      <c r="H34" s="904"/>
      <c r="I34" s="904"/>
      <c r="J34" s="905"/>
      <c r="K34" s="67"/>
      <c r="L34" s="135"/>
      <c r="M34" s="901" t="str">
        <f t="shared" si="0"/>
        <v/>
      </c>
      <c r="N34" s="902"/>
      <c r="O34" s="473" t="str">
        <f t="shared" si="1"/>
        <v/>
      </c>
      <c r="P34" s="330"/>
      <c r="Q34" s="378"/>
    </row>
    <row r="35" spans="1:17" s="268" customFormat="1" ht="24" customHeight="1" x14ac:dyDescent="0.2">
      <c r="A35" s="155"/>
      <c r="B35" s="400"/>
      <c r="C35" s="95"/>
      <c r="D35" s="903"/>
      <c r="E35" s="904"/>
      <c r="F35" s="904"/>
      <c r="G35" s="904"/>
      <c r="H35" s="904"/>
      <c r="I35" s="904"/>
      <c r="J35" s="905"/>
      <c r="K35" s="67"/>
      <c r="L35" s="135"/>
      <c r="M35" s="901" t="str">
        <f t="shared" si="0"/>
        <v/>
      </c>
      <c r="N35" s="902"/>
      <c r="O35" s="473" t="str">
        <f t="shared" si="1"/>
        <v/>
      </c>
      <c r="P35" s="330"/>
      <c r="Q35" s="378"/>
    </row>
    <row r="36" spans="1:17" s="268" customFormat="1" ht="24" customHeight="1" x14ac:dyDescent="0.2">
      <c r="A36" s="155"/>
      <c r="B36" s="400"/>
      <c r="C36" s="95"/>
      <c r="D36" s="903"/>
      <c r="E36" s="904"/>
      <c r="F36" s="904"/>
      <c r="G36" s="904"/>
      <c r="H36" s="904"/>
      <c r="I36" s="904"/>
      <c r="J36" s="905"/>
      <c r="K36" s="67"/>
      <c r="L36" s="135"/>
      <c r="M36" s="901" t="str">
        <f t="shared" si="0"/>
        <v/>
      </c>
      <c r="N36" s="902"/>
      <c r="O36" s="473" t="str">
        <f t="shared" si="1"/>
        <v/>
      </c>
      <c r="P36" s="330"/>
      <c r="Q36" s="378"/>
    </row>
    <row r="37" spans="1:17" s="268" customFormat="1" ht="24" customHeight="1" x14ac:dyDescent="0.2">
      <c r="A37" s="155"/>
      <c r="B37" s="400"/>
      <c r="C37" s="95"/>
      <c r="D37" s="903"/>
      <c r="E37" s="904"/>
      <c r="F37" s="904"/>
      <c r="G37" s="904"/>
      <c r="H37" s="904"/>
      <c r="I37" s="904"/>
      <c r="J37" s="905"/>
      <c r="K37" s="67"/>
      <c r="L37" s="135"/>
      <c r="M37" s="901" t="str">
        <f t="shared" si="0"/>
        <v/>
      </c>
      <c r="N37" s="902"/>
      <c r="O37" s="473" t="str">
        <f t="shared" si="1"/>
        <v/>
      </c>
      <c r="P37" s="330"/>
      <c r="Q37" s="378"/>
    </row>
    <row r="38" spans="1:17" s="268" customFormat="1" ht="24" customHeight="1" x14ac:dyDescent="0.2">
      <c r="A38" s="155"/>
      <c r="B38" s="400"/>
      <c r="C38" s="95"/>
      <c r="D38" s="903"/>
      <c r="E38" s="904"/>
      <c r="F38" s="904"/>
      <c r="G38" s="904"/>
      <c r="H38" s="904"/>
      <c r="I38" s="904"/>
      <c r="J38" s="905"/>
      <c r="K38" s="67"/>
      <c r="L38" s="135"/>
      <c r="M38" s="901" t="str">
        <f t="shared" si="0"/>
        <v/>
      </c>
      <c r="N38" s="902"/>
      <c r="O38" s="473" t="str">
        <f t="shared" si="1"/>
        <v/>
      </c>
      <c r="P38" s="330"/>
      <c r="Q38" s="378"/>
    </row>
    <row r="39" spans="1:17" s="268" customFormat="1" ht="24" customHeight="1" x14ac:dyDescent="0.2">
      <c r="A39" s="155"/>
      <c r="B39" s="400"/>
      <c r="C39" s="95"/>
      <c r="D39" s="903"/>
      <c r="E39" s="904"/>
      <c r="F39" s="904"/>
      <c r="G39" s="904"/>
      <c r="H39" s="904"/>
      <c r="I39" s="904"/>
      <c r="J39" s="905"/>
      <c r="K39" s="67"/>
      <c r="L39" s="135"/>
      <c r="M39" s="901" t="str">
        <f t="shared" si="0"/>
        <v/>
      </c>
      <c r="N39" s="902"/>
      <c r="O39" s="473" t="str">
        <f t="shared" si="1"/>
        <v/>
      </c>
      <c r="P39" s="330"/>
      <c r="Q39" s="378"/>
    </row>
    <row r="40" spans="1:17" s="268" customFormat="1" ht="24" customHeight="1" x14ac:dyDescent="0.2">
      <c r="A40" s="155"/>
      <c r="B40" s="400"/>
      <c r="C40" s="95"/>
      <c r="D40" s="903"/>
      <c r="E40" s="904"/>
      <c r="F40" s="904"/>
      <c r="G40" s="904"/>
      <c r="H40" s="904"/>
      <c r="I40" s="904"/>
      <c r="J40" s="905"/>
      <c r="K40" s="67"/>
      <c r="L40" s="135"/>
      <c r="M40" s="901" t="str">
        <f t="shared" si="0"/>
        <v/>
      </c>
      <c r="N40" s="902"/>
      <c r="O40" s="473" t="str">
        <f t="shared" si="1"/>
        <v/>
      </c>
      <c r="P40" s="330"/>
      <c r="Q40" s="378"/>
    </row>
    <row r="41" spans="1:17" s="268" customFormat="1" ht="24" customHeight="1" x14ac:dyDescent="0.2">
      <c r="A41" s="155"/>
      <c r="B41" s="400"/>
      <c r="C41" s="95"/>
      <c r="D41" s="903"/>
      <c r="E41" s="904"/>
      <c r="F41" s="904"/>
      <c r="G41" s="904"/>
      <c r="H41" s="904"/>
      <c r="I41" s="904"/>
      <c r="J41" s="905"/>
      <c r="K41" s="67"/>
      <c r="L41" s="135"/>
      <c r="M41" s="901" t="str">
        <f t="shared" si="0"/>
        <v/>
      </c>
      <c r="N41" s="902"/>
      <c r="O41" s="473" t="str">
        <f t="shared" si="1"/>
        <v/>
      </c>
      <c r="P41" s="330"/>
      <c r="Q41" s="378"/>
    </row>
    <row r="42" spans="1:17" s="268" customFormat="1" ht="24" customHeight="1" x14ac:dyDescent="0.2">
      <c r="A42" s="155"/>
      <c r="B42" s="400"/>
      <c r="C42" s="95"/>
      <c r="D42" s="903"/>
      <c r="E42" s="904"/>
      <c r="F42" s="904"/>
      <c r="G42" s="904"/>
      <c r="H42" s="904"/>
      <c r="I42" s="904"/>
      <c r="J42" s="905"/>
      <c r="K42" s="67"/>
      <c r="L42" s="135"/>
      <c r="M42" s="901" t="str">
        <f t="shared" si="0"/>
        <v/>
      </c>
      <c r="N42" s="902"/>
      <c r="O42" s="473" t="str">
        <f t="shared" si="1"/>
        <v/>
      </c>
      <c r="P42" s="330"/>
      <c r="Q42" s="378"/>
    </row>
    <row r="43" spans="1:17" customFormat="1" ht="24" customHeight="1" x14ac:dyDescent="0.2">
      <c r="A43" s="155"/>
      <c r="B43" s="400"/>
      <c r="C43" s="95"/>
      <c r="D43" s="903"/>
      <c r="E43" s="904"/>
      <c r="F43" s="904"/>
      <c r="G43" s="904"/>
      <c r="H43" s="904"/>
      <c r="I43" s="904"/>
      <c r="J43" s="905"/>
      <c r="K43" s="67"/>
      <c r="L43" s="135"/>
      <c r="M43" s="901" t="str">
        <f t="shared" si="0"/>
        <v/>
      </c>
      <c r="N43" s="902"/>
      <c r="O43" s="473" t="str">
        <f t="shared" si="1"/>
        <v/>
      </c>
      <c r="P43" s="290"/>
      <c r="Q43" s="391"/>
    </row>
    <row r="44" spans="1:17" customFormat="1" ht="24" customHeight="1" x14ac:dyDescent="0.2">
      <c r="A44" s="155"/>
      <c r="B44" s="400"/>
      <c r="C44" s="95"/>
      <c r="D44" s="903"/>
      <c r="E44" s="904"/>
      <c r="F44" s="904"/>
      <c r="G44" s="904"/>
      <c r="H44" s="904"/>
      <c r="I44" s="904"/>
      <c r="J44" s="905"/>
      <c r="K44" s="67"/>
      <c r="L44" s="135"/>
      <c r="M44" s="901" t="str">
        <f t="shared" si="0"/>
        <v/>
      </c>
      <c r="N44" s="902"/>
      <c r="O44" s="473" t="str">
        <f t="shared" si="1"/>
        <v/>
      </c>
      <c r="P44" s="290"/>
      <c r="Q44" s="391"/>
    </row>
    <row r="45" spans="1:17" customFormat="1" ht="24" customHeight="1" x14ac:dyDescent="0.2">
      <c r="A45" s="155"/>
      <c r="B45" s="400"/>
      <c r="C45" s="95"/>
      <c r="D45" s="903"/>
      <c r="E45" s="904"/>
      <c r="F45" s="904"/>
      <c r="G45" s="904"/>
      <c r="H45" s="904"/>
      <c r="I45" s="904"/>
      <c r="J45" s="905"/>
      <c r="K45" s="67"/>
      <c r="L45" s="135"/>
      <c r="M45" s="901" t="str">
        <f t="shared" si="0"/>
        <v/>
      </c>
      <c r="N45" s="902"/>
      <c r="O45" s="473" t="str">
        <f t="shared" si="1"/>
        <v/>
      </c>
      <c r="P45" s="290"/>
      <c r="Q45" s="391"/>
    </row>
    <row r="46" spans="1:17" customFormat="1" ht="24" customHeight="1" x14ac:dyDescent="0.2">
      <c r="A46" s="155"/>
      <c r="B46" s="400"/>
      <c r="C46" s="95"/>
      <c r="D46" s="903"/>
      <c r="E46" s="904"/>
      <c r="F46" s="904"/>
      <c r="G46" s="904"/>
      <c r="H46" s="904"/>
      <c r="I46" s="904"/>
      <c r="J46" s="905"/>
      <c r="K46" s="67"/>
      <c r="L46" s="135"/>
      <c r="M46" s="901" t="str">
        <f t="shared" si="0"/>
        <v/>
      </c>
      <c r="N46" s="902"/>
      <c r="O46" s="473" t="str">
        <f t="shared" si="1"/>
        <v/>
      </c>
      <c r="P46" s="290"/>
      <c r="Q46" s="378"/>
    </row>
    <row r="47" spans="1:17" customFormat="1" ht="24" customHeight="1" x14ac:dyDescent="0.2">
      <c r="A47" s="155"/>
      <c r="B47" s="400"/>
      <c r="C47" s="95"/>
      <c r="D47" s="903"/>
      <c r="E47" s="904"/>
      <c r="F47" s="904"/>
      <c r="G47" s="904"/>
      <c r="H47" s="904"/>
      <c r="I47" s="904"/>
      <c r="J47" s="905"/>
      <c r="K47" s="67"/>
      <c r="L47" s="135"/>
      <c r="M47" s="901" t="str">
        <f t="shared" si="0"/>
        <v/>
      </c>
      <c r="N47" s="902"/>
      <c r="O47" s="473" t="str">
        <f t="shared" si="1"/>
        <v/>
      </c>
      <c r="P47" s="290"/>
      <c r="Q47" s="378"/>
    </row>
    <row r="48" spans="1:17" customFormat="1" ht="24" customHeight="1" x14ac:dyDescent="0.2">
      <c r="A48" s="155"/>
      <c r="B48" s="400"/>
      <c r="C48" s="95"/>
      <c r="D48" s="903"/>
      <c r="E48" s="904"/>
      <c r="F48" s="904"/>
      <c r="G48" s="904"/>
      <c r="H48" s="904"/>
      <c r="I48" s="904"/>
      <c r="J48" s="905"/>
      <c r="K48" s="67"/>
      <c r="L48" s="135"/>
      <c r="M48" s="901" t="str">
        <f t="shared" si="0"/>
        <v/>
      </c>
      <c r="N48" s="902"/>
      <c r="O48" s="473" t="str">
        <f t="shared" si="1"/>
        <v/>
      </c>
      <c r="P48" s="290"/>
      <c r="Q48" s="378"/>
    </row>
    <row r="49" spans="1:18" customFormat="1" ht="24" customHeight="1" x14ac:dyDescent="0.2">
      <c r="A49" s="155"/>
      <c r="B49" s="400"/>
      <c r="C49" s="95"/>
      <c r="D49" s="903"/>
      <c r="E49" s="904"/>
      <c r="F49" s="904"/>
      <c r="G49" s="904"/>
      <c r="H49" s="904"/>
      <c r="I49" s="904"/>
      <c r="J49" s="905"/>
      <c r="K49" s="67"/>
      <c r="L49" s="135"/>
      <c r="M49" s="901" t="str">
        <f t="shared" si="0"/>
        <v/>
      </c>
      <c r="N49" s="902"/>
      <c r="O49" s="473" t="str">
        <f t="shared" si="1"/>
        <v/>
      </c>
      <c r="P49" s="290"/>
      <c r="Q49" s="378"/>
    </row>
    <row r="50" spans="1:18" customFormat="1" ht="24" customHeight="1" x14ac:dyDescent="0.2">
      <c r="A50" s="155"/>
      <c r="B50" s="400"/>
      <c r="C50" s="95"/>
      <c r="D50" s="903"/>
      <c r="E50" s="904"/>
      <c r="F50" s="904"/>
      <c r="G50" s="904"/>
      <c r="H50" s="904"/>
      <c r="I50" s="904"/>
      <c r="J50" s="905"/>
      <c r="K50" s="67"/>
      <c r="L50" s="135"/>
      <c r="M50" s="901" t="str">
        <f t="shared" si="0"/>
        <v/>
      </c>
      <c r="N50" s="902"/>
      <c r="O50" s="473" t="str">
        <f t="shared" si="1"/>
        <v/>
      </c>
      <c r="P50" s="127"/>
      <c r="Q50" s="378"/>
      <c r="R50" s="114"/>
    </row>
    <row r="51" spans="1:18" customFormat="1" ht="24" customHeight="1" x14ac:dyDescent="0.2">
      <c r="A51" s="155"/>
      <c r="B51" s="400"/>
      <c r="C51" s="95"/>
      <c r="D51" s="903"/>
      <c r="E51" s="904"/>
      <c r="F51" s="904"/>
      <c r="G51" s="904"/>
      <c r="H51" s="904"/>
      <c r="I51" s="904"/>
      <c r="J51" s="905"/>
      <c r="K51" s="67"/>
      <c r="L51" s="135"/>
      <c r="M51" s="901" t="str">
        <f t="shared" si="0"/>
        <v/>
      </c>
      <c r="N51" s="902"/>
      <c r="O51" s="473" t="str">
        <f t="shared" si="1"/>
        <v/>
      </c>
      <c r="P51" s="290"/>
      <c r="Q51" s="378"/>
      <c r="R51" s="92"/>
    </row>
    <row r="52" spans="1:18" customFormat="1" ht="24" customHeight="1" x14ac:dyDescent="0.2">
      <c r="A52" s="155"/>
      <c r="B52" s="400"/>
      <c r="C52" s="95"/>
      <c r="D52" s="903"/>
      <c r="E52" s="904"/>
      <c r="F52" s="904"/>
      <c r="G52" s="904"/>
      <c r="H52" s="904"/>
      <c r="I52" s="904"/>
      <c r="J52" s="905"/>
      <c r="K52" s="67"/>
      <c r="L52" s="135"/>
      <c r="M52" s="901" t="str">
        <f t="shared" si="0"/>
        <v/>
      </c>
      <c r="N52" s="902"/>
      <c r="O52" s="473" t="str">
        <f t="shared" si="1"/>
        <v/>
      </c>
      <c r="P52" s="290"/>
      <c r="Q52" s="378"/>
      <c r="R52" s="42"/>
    </row>
    <row r="53" spans="1:18" customFormat="1" ht="24" customHeight="1" x14ac:dyDescent="0.2">
      <c r="A53" s="155"/>
      <c r="B53" s="400"/>
      <c r="C53" s="95"/>
      <c r="D53" s="903"/>
      <c r="E53" s="904"/>
      <c r="F53" s="904"/>
      <c r="G53" s="904"/>
      <c r="H53" s="904"/>
      <c r="I53" s="904"/>
      <c r="J53" s="905"/>
      <c r="K53" s="67"/>
      <c r="L53" s="135"/>
      <c r="M53" s="901" t="str">
        <f t="shared" si="0"/>
        <v/>
      </c>
      <c r="N53" s="902"/>
      <c r="O53" s="473" t="str">
        <f t="shared" si="1"/>
        <v/>
      </c>
      <c r="P53" s="290"/>
      <c r="Q53" s="378"/>
      <c r="R53" s="42"/>
    </row>
    <row r="54" spans="1:18" customFormat="1" ht="24" customHeight="1" x14ac:dyDescent="0.2">
      <c r="A54" s="155"/>
      <c r="B54" s="400"/>
      <c r="C54" s="95"/>
      <c r="D54" s="903"/>
      <c r="E54" s="904"/>
      <c r="F54" s="904"/>
      <c r="G54" s="904"/>
      <c r="H54" s="904"/>
      <c r="I54" s="904"/>
      <c r="J54" s="905"/>
      <c r="K54" s="67"/>
      <c r="L54" s="135"/>
      <c r="M54" s="901" t="str">
        <f t="shared" si="0"/>
        <v/>
      </c>
      <c r="N54" s="902"/>
      <c r="O54" s="473" t="str">
        <f t="shared" si="1"/>
        <v/>
      </c>
      <c r="P54" s="290"/>
      <c r="Q54" s="378"/>
      <c r="R54" s="42"/>
    </row>
    <row r="55" spans="1:18" customFormat="1" ht="24" customHeight="1" x14ac:dyDescent="0.2">
      <c r="A55" s="155"/>
      <c r="B55" s="400"/>
      <c r="C55" s="95"/>
      <c r="D55" s="903"/>
      <c r="E55" s="904"/>
      <c r="F55" s="904"/>
      <c r="G55" s="904"/>
      <c r="H55" s="904"/>
      <c r="I55" s="904"/>
      <c r="J55" s="905"/>
      <c r="K55" s="67"/>
      <c r="L55" s="135"/>
      <c r="M55" s="901" t="str">
        <f t="shared" si="0"/>
        <v/>
      </c>
      <c r="N55" s="902"/>
      <c r="O55" s="473" t="str">
        <f t="shared" si="1"/>
        <v/>
      </c>
      <c r="P55" s="290"/>
      <c r="Q55" s="378"/>
      <c r="R55" s="42"/>
    </row>
    <row r="56" spans="1:18" customFormat="1" ht="24" customHeight="1" x14ac:dyDescent="0.2">
      <c r="A56" s="155"/>
      <c r="B56" s="400"/>
      <c r="C56" s="95"/>
      <c r="D56" s="903"/>
      <c r="E56" s="904"/>
      <c r="F56" s="904"/>
      <c r="G56" s="904"/>
      <c r="H56" s="904"/>
      <c r="I56" s="904"/>
      <c r="J56" s="905"/>
      <c r="K56" s="67"/>
      <c r="L56" s="135"/>
      <c r="M56" s="901" t="str">
        <f t="shared" si="0"/>
        <v/>
      </c>
      <c r="N56" s="902"/>
      <c r="O56" s="473" t="str">
        <f t="shared" si="1"/>
        <v/>
      </c>
      <c r="P56" s="290"/>
      <c r="Q56" s="378"/>
      <c r="R56" s="42"/>
    </row>
    <row r="57" spans="1:18" customFormat="1" ht="24" customHeight="1" x14ac:dyDescent="0.2">
      <c r="A57" s="155"/>
      <c r="B57" s="400"/>
      <c r="C57" s="95"/>
      <c r="D57" s="903"/>
      <c r="E57" s="904"/>
      <c r="F57" s="904"/>
      <c r="G57" s="904"/>
      <c r="H57" s="904"/>
      <c r="I57" s="904"/>
      <c r="J57" s="905"/>
      <c r="K57" s="67"/>
      <c r="L57" s="135"/>
      <c r="M57" s="901" t="str">
        <f t="shared" si="0"/>
        <v/>
      </c>
      <c r="N57" s="902"/>
      <c r="O57" s="473" t="str">
        <f t="shared" si="1"/>
        <v/>
      </c>
      <c r="P57" s="290"/>
      <c r="Q57" s="378"/>
      <c r="R57" s="42"/>
    </row>
    <row r="58" spans="1:18" customFormat="1" ht="24" customHeight="1" x14ac:dyDescent="0.2">
      <c r="A58" s="155"/>
      <c r="B58" s="400"/>
      <c r="C58" s="95"/>
      <c r="D58" s="903"/>
      <c r="E58" s="904"/>
      <c r="F58" s="904"/>
      <c r="G58" s="904"/>
      <c r="H58" s="904"/>
      <c r="I58" s="904"/>
      <c r="J58" s="905"/>
      <c r="K58" s="67"/>
      <c r="L58" s="135"/>
      <c r="M58" s="901" t="str">
        <f t="shared" si="0"/>
        <v/>
      </c>
      <c r="N58" s="902"/>
      <c r="O58" s="473" t="str">
        <f t="shared" si="1"/>
        <v/>
      </c>
      <c r="P58" s="290"/>
      <c r="Q58" s="378"/>
      <c r="R58" s="42"/>
    </row>
    <row r="59" spans="1:18" s="114" customFormat="1" ht="4.5" customHeight="1" x14ac:dyDescent="0.2">
      <c r="A59" s="363"/>
      <c r="B59" s="97"/>
      <c r="C59" s="97"/>
      <c r="D59" s="97"/>
      <c r="E59" s="90"/>
      <c r="F59" s="90"/>
      <c r="G59" s="90"/>
      <c r="H59" s="90"/>
      <c r="I59" s="90"/>
      <c r="J59" s="90"/>
      <c r="K59" s="97"/>
      <c r="L59" s="97"/>
      <c r="M59" s="98"/>
      <c r="N59" s="98"/>
      <c r="O59" s="98"/>
      <c r="P59" s="176"/>
      <c r="Q59" s="392"/>
    </row>
    <row r="60" spans="1:18" s="92" customFormat="1" ht="21.75" customHeight="1" x14ac:dyDescent="0.2">
      <c r="A60" s="369"/>
      <c r="B60" s="170" t="s">
        <v>87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401"/>
      <c r="Q60" s="393"/>
    </row>
    <row r="61" spans="1:18" customFormat="1" ht="12.75" customHeight="1" x14ac:dyDescent="0.2">
      <c r="A61" s="363"/>
      <c r="B61" s="293" t="str">
        <f>'5-STB'!B110</f>
        <v>FAPESP,  JUNHO DE 2016</v>
      </c>
      <c r="C61" s="293"/>
      <c r="D61" s="293"/>
      <c r="E61" s="57"/>
      <c r="F61" s="57"/>
      <c r="G61" s="57"/>
      <c r="H61" s="57"/>
      <c r="I61" s="57"/>
      <c r="J61" s="69"/>
      <c r="K61" s="69"/>
      <c r="L61" s="57"/>
      <c r="M61" s="57"/>
      <c r="N61" s="57"/>
      <c r="O61" s="57"/>
      <c r="P61" s="106">
        <v>1</v>
      </c>
      <c r="Q61" s="207"/>
    </row>
    <row r="62" spans="1:18" customFormat="1" ht="18" x14ac:dyDescent="0.25">
      <c r="A62" s="377"/>
      <c r="B62" s="31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346"/>
    </row>
    <row r="63" spans="1:18" customFormat="1" ht="12.75" customHeight="1" x14ac:dyDescent="0.2">
      <c r="A63" s="363"/>
      <c r="B63" s="914" t="s">
        <v>1</v>
      </c>
      <c r="C63" s="742" t="s">
        <v>7</v>
      </c>
      <c r="D63" s="895" t="s">
        <v>8</v>
      </c>
      <c r="E63" s="896"/>
      <c r="F63" s="896"/>
      <c r="G63" s="896"/>
      <c r="H63" s="896"/>
      <c r="I63" s="896"/>
      <c r="J63" s="916"/>
      <c r="K63" s="710" t="s">
        <v>76</v>
      </c>
      <c r="L63" s="742" t="s">
        <v>3</v>
      </c>
      <c r="M63" s="726" t="s">
        <v>135</v>
      </c>
      <c r="N63" s="911"/>
      <c r="O63" s="899" t="s">
        <v>136</v>
      </c>
      <c r="P63" s="745" t="s">
        <v>2</v>
      </c>
      <c r="Q63" s="218"/>
      <c r="R63" s="117"/>
    </row>
    <row r="64" spans="1:18" s="92" customFormat="1" ht="23.25" customHeight="1" x14ac:dyDescent="0.2">
      <c r="A64" s="369"/>
      <c r="B64" s="915"/>
      <c r="C64" s="894"/>
      <c r="D64" s="897"/>
      <c r="E64" s="898"/>
      <c r="F64" s="898"/>
      <c r="G64" s="898"/>
      <c r="H64" s="898"/>
      <c r="I64" s="898"/>
      <c r="J64" s="917"/>
      <c r="K64" s="910"/>
      <c r="L64" s="865"/>
      <c r="M64" s="912"/>
      <c r="N64" s="913"/>
      <c r="O64" s="918"/>
      <c r="P64" s="868"/>
      <c r="Q64" s="218"/>
      <c r="R64" s="118"/>
    </row>
    <row r="65" spans="1:18" customFormat="1" ht="24" customHeight="1" x14ac:dyDescent="0.2">
      <c r="A65" s="155"/>
      <c r="B65" s="227"/>
      <c r="C65" s="95"/>
      <c r="D65" s="903"/>
      <c r="E65" s="904"/>
      <c r="F65" s="904"/>
      <c r="G65" s="904"/>
      <c r="H65" s="904"/>
      <c r="I65" s="904"/>
      <c r="J65" s="905"/>
      <c r="K65" s="67"/>
      <c r="L65" s="135"/>
      <c r="M65" s="901" t="str">
        <f t="shared" ref="M65:M108" si="2">IF(C65*L65=0,"",C65*L65)</f>
        <v/>
      </c>
      <c r="N65" s="902"/>
      <c r="O65" s="473" t="str">
        <f>IF(ISERROR(INDEX(#REF!,MATCH(K65,$R$23:$R$28,0))*M65),"",INDEX(#REF!,MATCH(K65,$R$23:$R$28,0))*M65)</f>
        <v/>
      </c>
      <c r="P65" s="290"/>
      <c r="Q65" s="391"/>
      <c r="R65" s="175"/>
    </row>
    <row r="66" spans="1:18" customFormat="1" ht="24" customHeight="1" x14ac:dyDescent="0.2">
      <c r="A66" s="155"/>
      <c r="B66" s="400"/>
      <c r="C66" s="95"/>
      <c r="D66" s="903"/>
      <c r="E66" s="904"/>
      <c r="F66" s="904"/>
      <c r="G66" s="904"/>
      <c r="H66" s="904"/>
      <c r="I66" s="904"/>
      <c r="J66" s="905"/>
      <c r="K66" s="67"/>
      <c r="L66" s="135"/>
      <c r="M66" s="901" t="str">
        <f t="shared" si="2"/>
        <v/>
      </c>
      <c r="N66" s="902"/>
      <c r="O66" s="473" t="str">
        <f>IF(ISERROR(INDEX(#REF!,MATCH(K66,$R$23:$R$28,0))*M66),"",INDEX(#REF!,MATCH(K66,$R$23:$R$28,0))*M66)</f>
        <v/>
      </c>
      <c r="P66" s="290"/>
      <c r="Q66" s="391"/>
      <c r="R66" s="175"/>
    </row>
    <row r="67" spans="1:18" customFormat="1" ht="24" customHeight="1" x14ac:dyDescent="0.2">
      <c r="A67" s="155"/>
      <c r="B67" s="400"/>
      <c r="C67" s="95"/>
      <c r="D67" s="903"/>
      <c r="E67" s="904"/>
      <c r="F67" s="904"/>
      <c r="G67" s="904"/>
      <c r="H67" s="904"/>
      <c r="I67" s="904"/>
      <c r="J67" s="905"/>
      <c r="K67" s="67"/>
      <c r="L67" s="135"/>
      <c r="M67" s="901" t="str">
        <f t="shared" si="2"/>
        <v/>
      </c>
      <c r="N67" s="902"/>
      <c r="O67" s="473" t="str">
        <f>IF(ISERROR(INDEX(#REF!,MATCH(K67,$R$23:$R$28,0))*M67),"",INDEX(#REF!,MATCH(K67,$R$23:$R$28,0))*M67)</f>
        <v/>
      </c>
      <c r="P67" s="290"/>
      <c r="Q67" s="378"/>
      <c r="R67" s="175"/>
    </row>
    <row r="68" spans="1:18" customFormat="1" ht="24" customHeight="1" x14ac:dyDescent="0.2">
      <c r="A68" s="155"/>
      <c r="B68" s="400"/>
      <c r="C68" s="95"/>
      <c r="D68" s="903"/>
      <c r="E68" s="904"/>
      <c r="F68" s="904"/>
      <c r="G68" s="904"/>
      <c r="H68" s="904"/>
      <c r="I68" s="904"/>
      <c r="J68" s="905"/>
      <c r="K68" s="67"/>
      <c r="L68" s="135"/>
      <c r="M68" s="901" t="str">
        <f t="shared" si="2"/>
        <v/>
      </c>
      <c r="N68" s="902"/>
      <c r="O68" s="473" t="str">
        <f>IF(ISERROR(INDEX(#REF!,MATCH(K68,$R$23:$R$28,0))*M68),"",INDEX(#REF!,MATCH(K68,$R$23:$R$28,0))*M68)</f>
        <v/>
      </c>
      <c r="P68" s="290"/>
      <c r="Q68" s="378"/>
      <c r="R68" s="117"/>
    </row>
    <row r="69" spans="1:18" customFormat="1" ht="24" customHeight="1" x14ac:dyDescent="0.2">
      <c r="A69" s="155"/>
      <c r="B69" s="400"/>
      <c r="C69" s="95"/>
      <c r="D69" s="903"/>
      <c r="E69" s="904"/>
      <c r="F69" s="904"/>
      <c r="G69" s="904"/>
      <c r="H69" s="904"/>
      <c r="I69" s="904"/>
      <c r="J69" s="905"/>
      <c r="K69" s="67"/>
      <c r="L69" s="135"/>
      <c r="M69" s="901" t="str">
        <f t="shared" si="2"/>
        <v/>
      </c>
      <c r="N69" s="902"/>
      <c r="O69" s="473" t="str">
        <f>IF(ISERROR(INDEX(#REF!,MATCH(K69,$R$23:$R$28,0))*M69),"",INDEX(#REF!,MATCH(K69,$R$23:$R$28,0))*M69)</f>
        <v/>
      </c>
      <c r="P69" s="290"/>
      <c r="Q69" s="378"/>
      <c r="R69" s="117"/>
    </row>
    <row r="70" spans="1:18" customFormat="1" ht="24" customHeight="1" x14ac:dyDescent="0.2">
      <c r="A70" s="155"/>
      <c r="B70" s="400"/>
      <c r="C70" s="95"/>
      <c r="D70" s="903"/>
      <c r="E70" s="904"/>
      <c r="F70" s="904"/>
      <c r="G70" s="904"/>
      <c r="H70" s="904"/>
      <c r="I70" s="904"/>
      <c r="J70" s="905"/>
      <c r="K70" s="67"/>
      <c r="L70" s="135"/>
      <c r="M70" s="901" t="str">
        <f t="shared" si="2"/>
        <v/>
      </c>
      <c r="N70" s="902"/>
      <c r="O70" s="473" t="str">
        <f>IF(ISERROR(INDEX(#REF!,MATCH(K70,$R$23:$R$28,0))*M70),"",INDEX(#REF!,MATCH(K70,$R$23:$R$28,0))*M70)</f>
        <v/>
      </c>
      <c r="P70" s="290"/>
      <c r="Q70" s="378"/>
      <c r="R70" s="175"/>
    </row>
    <row r="71" spans="1:18" customFormat="1" ht="24" customHeight="1" x14ac:dyDescent="0.2">
      <c r="A71" s="155"/>
      <c r="B71" s="400"/>
      <c r="C71" s="95"/>
      <c r="D71" s="903"/>
      <c r="E71" s="904"/>
      <c r="F71" s="904"/>
      <c r="G71" s="904"/>
      <c r="H71" s="904"/>
      <c r="I71" s="904"/>
      <c r="J71" s="905"/>
      <c r="K71" s="67"/>
      <c r="L71" s="135"/>
      <c r="M71" s="901" t="str">
        <f t="shared" si="2"/>
        <v/>
      </c>
      <c r="N71" s="902"/>
      <c r="O71" s="473" t="str">
        <f>IF(ISERROR(INDEX(#REF!,MATCH(K71,$R$23:$R$28,0))*M71),"",INDEX(#REF!,MATCH(K71,$R$23:$R$28,0))*M71)</f>
        <v/>
      </c>
      <c r="P71" s="290"/>
      <c r="Q71" s="378"/>
    </row>
    <row r="72" spans="1:18" customFormat="1" ht="24" customHeight="1" x14ac:dyDescent="0.2">
      <c r="A72" s="155"/>
      <c r="B72" s="400"/>
      <c r="C72" s="95"/>
      <c r="D72" s="903"/>
      <c r="E72" s="904"/>
      <c r="F72" s="904"/>
      <c r="G72" s="904"/>
      <c r="H72" s="904"/>
      <c r="I72" s="904"/>
      <c r="J72" s="905"/>
      <c r="K72" s="67"/>
      <c r="L72" s="135"/>
      <c r="M72" s="901" t="str">
        <f t="shared" si="2"/>
        <v/>
      </c>
      <c r="N72" s="902"/>
      <c r="O72" s="473" t="str">
        <f>IF(ISERROR(INDEX(#REF!,MATCH(K72,$R$23:$R$28,0))*M72),"",INDEX(#REF!,MATCH(K72,$R$23:$R$28,0))*M72)</f>
        <v/>
      </c>
      <c r="P72" s="290"/>
      <c r="Q72" s="378"/>
    </row>
    <row r="73" spans="1:18" customFormat="1" ht="24" customHeight="1" x14ac:dyDescent="0.2">
      <c r="A73" s="155"/>
      <c r="B73" s="400"/>
      <c r="C73" s="95"/>
      <c r="D73" s="903"/>
      <c r="E73" s="904"/>
      <c r="F73" s="904"/>
      <c r="G73" s="904"/>
      <c r="H73" s="904"/>
      <c r="I73" s="904"/>
      <c r="J73" s="905"/>
      <c r="K73" s="67"/>
      <c r="L73" s="135"/>
      <c r="M73" s="901" t="str">
        <f t="shared" si="2"/>
        <v/>
      </c>
      <c r="N73" s="902"/>
      <c r="O73" s="473" t="str">
        <f>IF(ISERROR(INDEX(#REF!,MATCH(K73,$R$23:$R$28,0))*M73),"",INDEX(#REF!,MATCH(K73,$R$23:$R$28,0))*M73)</f>
        <v/>
      </c>
      <c r="P73" s="290"/>
      <c r="Q73" s="378"/>
    </row>
    <row r="74" spans="1:18" customFormat="1" ht="24" customHeight="1" x14ac:dyDescent="0.2">
      <c r="A74" s="155"/>
      <c r="B74" s="400"/>
      <c r="C74" s="95"/>
      <c r="D74" s="903"/>
      <c r="E74" s="904"/>
      <c r="F74" s="904"/>
      <c r="G74" s="904"/>
      <c r="H74" s="904"/>
      <c r="I74" s="904"/>
      <c r="J74" s="905"/>
      <c r="K74" s="67"/>
      <c r="L74" s="135"/>
      <c r="M74" s="901" t="str">
        <f t="shared" si="2"/>
        <v/>
      </c>
      <c r="N74" s="902"/>
      <c r="O74" s="473" t="str">
        <f>IF(ISERROR(INDEX(#REF!,MATCH(K74,$R$23:$R$28,0))*M74),"",INDEX(#REF!,MATCH(K74,$R$23:$R$28,0))*M74)</f>
        <v/>
      </c>
      <c r="P74" s="290"/>
      <c r="Q74" s="378"/>
    </row>
    <row r="75" spans="1:18" customFormat="1" ht="24" customHeight="1" x14ac:dyDescent="0.2">
      <c r="A75" s="155"/>
      <c r="B75" s="400"/>
      <c r="C75" s="95"/>
      <c r="D75" s="903"/>
      <c r="E75" s="904"/>
      <c r="F75" s="904"/>
      <c r="G75" s="904"/>
      <c r="H75" s="904"/>
      <c r="I75" s="904"/>
      <c r="J75" s="905"/>
      <c r="K75" s="67"/>
      <c r="L75" s="135"/>
      <c r="M75" s="901" t="str">
        <f t="shared" si="2"/>
        <v/>
      </c>
      <c r="N75" s="902"/>
      <c r="O75" s="473" t="str">
        <f>IF(ISERROR(INDEX(#REF!,MATCH(K75,$R$23:$R$28,0))*M75),"",INDEX(#REF!,MATCH(K75,$R$23:$R$28,0))*M75)</f>
        <v/>
      </c>
      <c r="P75" s="290"/>
      <c r="Q75" s="378"/>
    </row>
    <row r="76" spans="1:18" customFormat="1" ht="24" customHeight="1" x14ac:dyDescent="0.2">
      <c r="A76" s="155"/>
      <c r="B76" s="400"/>
      <c r="C76" s="95"/>
      <c r="D76" s="903"/>
      <c r="E76" s="904"/>
      <c r="F76" s="904"/>
      <c r="G76" s="904"/>
      <c r="H76" s="904"/>
      <c r="I76" s="904"/>
      <c r="J76" s="905"/>
      <c r="K76" s="67"/>
      <c r="L76" s="135"/>
      <c r="M76" s="901" t="str">
        <f t="shared" si="2"/>
        <v/>
      </c>
      <c r="N76" s="902"/>
      <c r="O76" s="473" t="str">
        <f>IF(ISERROR(INDEX(#REF!,MATCH(K76,$R$23:$R$28,0))*M76),"",INDEX(#REF!,MATCH(K76,$R$23:$R$28,0))*M76)</f>
        <v/>
      </c>
      <c r="P76" s="290"/>
      <c r="Q76" s="378"/>
    </row>
    <row r="77" spans="1:18" customFormat="1" ht="24" customHeight="1" x14ac:dyDescent="0.2">
      <c r="A77" s="155"/>
      <c r="B77" s="400"/>
      <c r="C77" s="95"/>
      <c r="D77" s="903"/>
      <c r="E77" s="904"/>
      <c r="F77" s="904"/>
      <c r="G77" s="904"/>
      <c r="H77" s="904"/>
      <c r="I77" s="904"/>
      <c r="J77" s="905"/>
      <c r="K77" s="67"/>
      <c r="L77" s="135"/>
      <c r="M77" s="901" t="str">
        <f t="shared" si="2"/>
        <v/>
      </c>
      <c r="N77" s="902"/>
      <c r="O77" s="473" t="str">
        <f>IF(ISERROR(INDEX(#REF!,MATCH(K77,$R$23:$R$28,0))*M77),"",INDEX(#REF!,MATCH(K77,$R$23:$R$28,0))*M77)</f>
        <v/>
      </c>
      <c r="P77" s="290"/>
      <c r="Q77" s="378"/>
    </row>
    <row r="78" spans="1:18" customFormat="1" ht="24" customHeight="1" x14ac:dyDescent="0.2">
      <c r="A78" s="155"/>
      <c r="B78" s="400"/>
      <c r="C78" s="95"/>
      <c r="D78" s="903"/>
      <c r="E78" s="904"/>
      <c r="F78" s="904"/>
      <c r="G78" s="904"/>
      <c r="H78" s="904"/>
      <c r="I78" s="904"/>
      <c r="J78" s="905"/>
      <c r="K78" s="67"/>
      <c r="L78" s="135"/>
      <c r="M78" s="901" t="str">
        <f t="shared" si="2"/>
        <v/>
      </c>
      <c r="N78" s="902"/>
      <c r="O78" s="473" t="str">
        <f>IF(ISERROR(INDEX(#REF!,MATCH(K78,$R$23:$R$28,0))*M78),"",INDEX(#REF!,MATCH(K78,$R$23:$R$28,0))*M78)</f>
        <v/>
      </c>
      <c r="P78" s="290"/>
      <c r="Q78" s="378"/>
    </row>
    <row r="79" spans="1:18" customFormat="1" ht="24" customHeight="1" x14ac:dyDescent="0.2">
      <c r="A79" s="155"/>
      <c r="B79" s="400"/>
      <c r="C79" s="95"/>
      <c r="D79" s="903"/>
      <c r="E79" s="904"/>
      <c r="F79" s="904"/>
      <c r="G79" s="904"/>
      <c r="H79" s="904"/>
      <c r="I79" s="904"/>
      <c r="J79" s="905"/>
      <c r="K79" s="67"/>
      <c r="L79" s="135"/>
      <c r="M79" s="901" t="str">
        <f t="shared" si="2"/>
        <v/>
      </c>
      <c r="N79" s="902"/>
      <c r="O79" s="473" t="str">
        <f>IF(ISERROR(INDEX(#REF!,MATCH(K79,$R$23:$R$28,0))*M79),"",INDEX(#REF!,MATCH(K79,$R$23:$R$28,0))*M79)</f>
        <v/>
      </c>
      <c r="P79" s="290"/>
      <c r="Q79" s="378"/>
    </row>
    <row r="80" spans="1:18" s="268" customFormat="1" ht="24" customHeight="1" x14ac:dyDescent="0.2">
      <c r="A80" s="155"/>
      <c r="B80" s="400"/>
      <c r="C80" s="95"/>
      <c r="D80" s="903"/>
      <c r="E80" s="904"/>
      <c r="F80" s="904"/>
      <c r="G80" s="904"/>
      <c r="H80" s="904"/>
      <c r="I80" s="904"/>
      <c r="J80" s="905"/>
      <c r="K80" s="67"/>
      <c r="L80" s="135"/>
      <c r="M80" s="901" t="str">
        <f t="shared" si="2"/>
        <v/>
      </c>
      <c r="N80" s="902"/>
      <c r="O80" s="473" t="str">
        <f>IF(ISERROR(INDEX(#REF!,MATCH(K80,$R$23:$R$28,0))*M80),"",INDEX(#REF!,MATCH(K80,$R$23:$R$28,0))*M80)</f>
        <v/>
      </c>
      <c r="P80" s="330"/>
      <c r="Q80" s="378"/>
    </row>
    <row r="81" spans="1:17" s="268" customFormat="1" ht="24" customHeight="1" x14ac:dyDescent="0.2">
      <c r="A81" s="155"/>
      <c r="B81" s="400"/>
      <c r="C81" s="95"/>
      <c r="D81" s="903"/>
      <c r="E81" s="904"/>
      <c r="F81" s="904"/>
      <c r="G81" s="904"/>
      <c r="H81" s="904"/>
      <c r="I81" s="904"/>
      <c r="J81" s="905"/>
      <c r="K81" s="67"/>
      <c r="L81" s="135"/>
      <c r="M81" s="901" t="str">
        <f t="shared" si="2"/>
        <v/>
      </c>
      <c r="N81" s="902"/>
      <c r="O81" s="473" t="str">
        <f>IF(ISERROR(INDEX(#REF!,MATCH(K81,$R$23:$R$28,0))*M81),"",INDEX(#REF!,MATCH(K81,$R$23:$R$28,0))*M81)</f>
        <v/>
      </c>
      <c r="P81" s="330"/>
      <c r="Q81" s="378"/>
    </row>
    <row r="82" spans="1:17" s="268" customFormat="1" ht="24" customHeight="1" x14ac:dyDescent="0.2">
      <c r="A82" s="155"/>
      <c r="B82" s="400"/>
      <c r="C82" s="95"/>
      <c r="D82" s="903"/>
      <c r="E82" s="904"/>
      <c r="F82" s="904"/>
      <c r="G82" s="904"/>
      <c r="H82" s="904"/>
      <c r="I82" s="904"/>
      <c r="J82" s="905"/>
      <c r="K82" s="67"/>
      <c r="L82" s="135"/>
      <c r="M82" s="901" t="str">
        <f t="shared" si="2"/>
        <v/>
      </c>
      <c r="N82" s="902"/>
      <c r="O82" s="473" t="str">
        <f>IF(ISERROR(INDEX(#REF!,MATCH(K82,$R$23:$R$28,0))*M82),"",INDEX(#REF!,MATCH(K82,$R$23:$R$28,0))*M82)</f>
        <v/>
      </c>
      <c r="P82" s="330"/>
      <c r="Q82" s="378"/>
    </row>
    <row r="83" spans="1:17" s="268" customFormat="1" ht="24" customHeight="1" x14ac:dyDescent="0.2">
      <c r="A83" s="155"/>
      <c r="B83" s="400"/>
      <c r="C83" s="95"/>
      <c r="D83" s="903"/>
      <c r="E83" s="904"/>
      <c r="F83" s="904"/>
      <c r="G83" s="904"/>
      <c r="H83" s="904"/>
      <c r="I83" s="904"/>
      <c r="J83" s="905"/>
      <c r="K83" s="67"/>
      <c r="L83" s="135"/>
      <c r="M83" s="901" t="str">
        <f t="shared" si="2"/>
        <v/>
      </c>
      <c r="N83" s="902"/>
      <c r="O83" s="473" t="str">
        <f>IF(ISERROR(INDEX(#REF!,MATCH(K83,$R$23:$R$28,0))*M83),"",INDEX(#REF!,MATCH(K83,$R$23:$R$28,0))*M83)</f>
        <v/>
      </c>
      <c r="P83" s="330"/>
      <c r="Q83" s="378"/>
    </row>
    <row r="84" spans="1:17" s="268" customFormat="1" ht="24" customHeight="1" x14ac:dyDescent="0.2">
      <c r="A84" s="155"/>
      <c r="B84" s="400"/>
      <c r="C84" s="95"/>
      <c r="D84" s="903"/>
      <c r="E84" s="904"/>
      <c r="F84" s="904"/>
      <c r="G84" s="904"/>
      <c r="H84" s="904"/>
      <c r="I84" s="904"/>
      <c r="J84" s="905"/>
      <c r="K84" s="67"/>
      <c r="L84" s="135"/>
      <c r="M84" s="901" t="str">
        <f t="shared" si="2"/>
        <v/>
      </c>
      <c r="N84" s="902"/>
      <c r="O84" s="473" t="str">
        <f>IF(ISERROR(INDEX(#REF!,MATCH(K84,$R$23:$R$28,0))*M84),"",INDEX(#REF!,MATCH(K84,$R$23:$R$28,0))*M84)</f>
        <v/>
      </c>
      <c r="P84" s="330"/>
      <c r="Q84" s="378"/>
    </row>
    <row r="85" spans="1:17" s="268" customFormat="1" ht="24" customHeight="1" x14ac:dyDescent="0.2">
      <c r="A85" s="155"/>
      <c r="B85" s="400"/>
      <c r="C85" s="95"/>
      <c r="D85" s="903"/>
      <c r="E85" s="904"/>
      <c r="F85" s="904"/>
      <c r="G85" s="904"/>
      <c r="H85" s="904"/>
      <c r="I85" s="904"/>
      <c r="J85" s="905"/>
      <c r="K85" s="67"/>
      <c r="L85" s="135"/>
      <c r="M85" s="901" t="str">
        <f t="shared" si="2"/>
        <v/>
      </c>
      <c r="N85" s="902"/>
      <c r="O85" s="473" t="str">
        <f>IF(ISERROR(INDEX(#REF!,MATCH(K85,$R$23:$R$28,0))*M85),"",INDEX(#REF!,MATCH(K85,$R$23:$R$28,0))*M85)</f>
        <v/>
      </c>
      <c r="P85" s="330"/>
      <c r="Q85" s="378"/>
    </row>
    <row r="86" spans="1:17" s="268" customFormat="1" ht="24" customHeight="1" x14ac:dyDescent="0.2">
      <c r="A86" s="155"/>
      <c r="B86" s="400"/>
      <c r="C86" s="95"/>
      <c r="D86" s="903"/>
      <c r="E86" s="904"/>
      <c r="F86" s="904"/>
      <c r="G86" s="904"/>
      <c r="H86" s="904"/>
      <c r="I86" s="904"/>
      <c r="J86" s="905"/>
      <c r="K86" s="67"/>
      <c r="L86" s="135"/>
      <c r="M86" s="901" t="str">
        <f t="shared" si="2"/>
        <v/>
      </c>
      <c r="N86" s="902"/>
      <c r="O86" s="473" t="str">
        <f>IF(ISERROR(INDEX(#REF!,MATCH(K86,$R$23:$R$28,0))*M86),"",INDEX(#REF!,MATCH(K86,$R$23:$R$28,0))*M86)</f>
        <v/>
      </c>
      <c r="P86" s="330"/>
      <c r="Q86" s="378"/>
    </row>
    <row r="87" spans="1:17" s="268" customFormat="1" ht="24" customHeight="1" x14ac:dyDescent="0.2">
      <c r="A87" s="155"/>
      <c r="B87" s="400"/>
      <c r="C87" s="95"/>
      <c r="D87" s="903"/>
      <c r="E87" s="904"/>
      <c r="F87" s="904"/>
      <c r="G87" s="904"/>
      <c r="H87" s="904"/>
      <c r="I87" s="904"/>
      <c r="J87" s="905"/>
      <c r="K87" s="67"/>
      <c r="L87" s="135"/>
      <c r="M87" s="901" t="str">
        <f t="shared" si="2"/>
        <v/>
      </c>
      <c r="N87" s="902"/>
      <c r="O87" s="473" t="str">
        <f>IF(ISERROR(INDEX(#REF!,MATCH(K87,$R$23:$R$28,0))*M87),"",INDEX(#REF!,MATCH(K87,$R$23:$R$28,0))*M87)</f>
        <v/>
      </c>
      <c r="P87" s="330"/>
      <c r="Q87" s="378"/>
    </row>
    <row r="88" spans="1:17" s="268" customFormat="1" ht="24" customHeight="1" x14ac:dyDescent="0.2">
      <c r="A88" s="155"/>
      <c r="B88" s="400"/>
      <c r="C88" s="95"/>
      <c r="D88" s="903"/>
      <c r="E88" s="904"/>
      <c r="F88" s="904"/>
      <c r="G88" s="904"/>
      <c r="H88" s="904"/>
      <c r="I88" s="904"/>
      <c r="J88" s="905"/>
      <c r="K88" s="67"/>
      <c r="L88" s="135"/>
      <c r="M88" s="901" t="str">
        <f t="shared" si="2"/>
        <v/>
      </c>
      <c r="N88" s="902"/>
      <c r="O88" s="473" t="str">
        <f>IF(ISERROR(INDEX(#REF!,MATCH(K88,$R$23:$R$28,0))*M88),"",INDEX(#REF!,MATCH(K88,$R$23:$R$28,0))*M88)</f>
        <v/>
      </c>
      <c r="P88" s="330"/>
      <c r="Q88" s="378"/>
    </row>
    <row r="89" spans="1:17" s="268" customFormat="1" ht="24" customHeight="1" x14ac:dyDescent="0.2">
      <c r="A89" s="155"/>
      <c r="B89" s="400"/>
      <c r="C89" s="95"/>
      <c r="D89" s="903"/>
      <c r="E89" s="904"/>
      <c r="F89" s="904"/>
      <c r="G89" s="904"/>
      <c r="H89" s="904"/>
      <c r="I89" s="904"/>
      <c r="J89" s="905"/>
      <c r="K89" s="67"/>
      <c r="L89" s="135"/>
      <c r="M89" s="901" t="str">
        <f t="shared" si="2"/>
        <v/>
      </c>
      <c r="N89" s="902"/>
      <c r="O89" s="473" t="str">
        <f>IF(ISERROR(INDEX(#REF!,MATCH(K89,$R$23:$R$28,0))*M89),"",INDEX(#REF!,MATCH(K89,$R$23:$R$28,0))*M89)</f>
        <v/>
      </c>
      <c r="P89" s="330"/>
      <c r="Q89" s="378"/>
    </row>
    <row r="90" spans="1:17" s="268" customFormat="1" ht="24" customHeight="1" x14ac:dyDescent="0.2">
      <c r="A90" s="155"/>
      <c r="B90" s="400"/>
      <c r="C90" s="95"/>
      <c r="D90" s="903"/>
      <c r="E90" s="904"/>
      <c r="F90" s="904"/>
      <c r="G90" s="904"/>
      <c r="H90" s="904"/>
      <c r="I90" s="904"/>
      <c r="J90" s="905"/>
      <c r="K90" s="67"/>
      <c r="L90" s="135"/>
      <c r="M90" s="901" t="str">
        <f t="shared" si="2"/>
        <v/>
      </c>
      <c r="N90" s="902"/>
      <c r="O90" s="473" t="str">
        <f>IF(ISERROR(INDEX(#REF!,MATCH(K90,$R$23:$R$28,0))*M90),"",INDEX(#REF!,MATCH(K90,$R$23:$R$28,0))*M90)</f>
        <v/>
      </c>
      <c r="P90" s="330"/>
      <c r="Q90" s="378"/>
    </row>
    <row r="91" spans="1:17" s="268" customFormat="1" ht="24" customHeight="1" x14ac:dyDescent="0.2">
      <c r="A91" s="155"/>
      <c r="B91" s="400"/>
      <c r="C91" s="95"/>
      <c r="D91" s="903"/>
      <c r="E91" s="904"/>
      <c r="F91" s="904"/>
      <c r="G91" s="904"/>
      <c r="H91" s="904"/>
      <c r="I91" s="904"/>
      <c r="J91" s="905"/>
      <c r="K91" s="67"/>
      <c r="L91" s="135"/>
      <c r="M91" s="901" t="str">
        <f t="shared" si="2"/>
        <v/>
      </c>
      <c r="N91" s="902"/>
      <c r="O91" s="473" t="str">
        <f>IF(ISERROR(INDEX(#REF!,MATCH(K91,$R$23:$R$28,0))*M91),"",INDEX(#REF!,MATCH(K91,$R$23:$R$28,0))*M91)</f>
        <v/>
      </c>
      <c r="P91" s="330"/>
      <c r="Q91" s="378"/>
    </row>
    <row r="92" spans="1:17" s="268" customFormat="1" ht="24" customHeight="1" x14ac:dyDescent="0.2">
      <c r="A92" s="155"/>
      <c r="B92" s="400"/>
      <c r="C92" s="95"/>
      <c r="D92" s="903"/>
      <c r="E92" s="904"/>
      <c r="F92" s="904"/>
      <c r="G92" s="904"/>
      <c r="H92" s="904"/>
      <c r="I92" s="904"/>
      <c r="J92" s="905"/>
      <c r="K92" s="67"/>
      <c r="L92" s="135"/>
      <c r="M92" s="901" t="str">
        <f t="shared" si="2"/>
        <v/>
      </c>
      <c r="N92" s="902"/>
      <c r="O92" s="473" t="str">
        <f>IF(ISERROR(INDEX(#REF!,MATCH(K92,$R$23:$R$28,0))*M92),"",INDEX(#REF!,MATCH(K92,$R$23:$R$28,0))*M92)</f>
        <v/>
      </c>
      <c r="P92" s="330"/>
      <c r="Q92" s="378"/>
    </row>
    <row r="93" spans="1:17" s="268" customFormat="1" ht="24" customHeight="1" x14ac:dyDescent="0.2">
      <c r="A93" s="155"/>
      <c r="B93" s="400"/>
      <c r="C93" s="95"/>
      <c r="D93" s="903"/>
      <c r="E93" s="904"/>
      <c r="F93" s="904"/>
      <c r="G93" s="904"/>
      <c r="H93" s="904"/>
      <c r="I93" s="904"/>
      <c r="J93" s="905"/>
      <c r="K93" s="67"/>
      <c r="L93" s="135"/>
      <c r="M93" s="901" t="str">
        <f t="shared" si="2"/>
        <v/>
      </c>
      <c r="N93" s="902"/>
      <c r="O93" s="473" t="str">
        <f>IF(ISERROR(INDEX(#REF!,MATCH(K93,$R$23:$R$28,0))*M93),"",INDEX(#REF!,MATCH(K93,$R$23:$R$28,0))*M93)</f>
        <v/>
      </c>
      <c r="P93" s="330"/>
      <c r="Q93" s="378"/>
    </row>
    <row r="94" spans="1:17" s="268" customFormat="1" ht="24" customHeight="1" x14ac:dyDescent="0.2">
      <c r="A94" s="155"/>
      <c r="B94" s="400"/>
      <c r="C94" s="95"/>
      <c r="D94" s="903"/>
      <c r="E94" s="904"/>
      <c r="F94" s="904"/>
      <c r="G94" s="904"/>
      <c r="H94" s="904"/>
      <c r="I94" s="904"/>
      <c r="J94" s="905"/>
      <c r="K94" s="67"/>
      <c r="L94" s="135"/>
      <c r="M94" s="901" t="str">
        <f t="shared" si="2"/>
        <v/>
      </c>
      <c r="N94" s="902"/>
      <c r="O94" s="473" t="str">
        <f>IF(ISERROR(INDEX(#REF!,MATCH(K94,$R$23:$R$28,0))*M94),"",INDEX(#REF!,MATCH(K94,$R$23:$R$28,0))*M94)</f>
        <v/>
      </c>
      <c r="P94" s="330"/>
      <c r="Q94" s="378"/>
    </row>
    <row r="95" spans="1:17" s="268" customFormat="1" ht="24" customHeight="1" x14ac:dyDescent="0.2">
      <c r="A95" s="155"/>
      <c r="B95" s="400"/>
      <c r="C95" s="95"/>
      <c r="D95" s="903"/>
      <c r="E95" s="904"/>
      <c r="F95" s="904"/>
      <c r="G95" s="904"/>
      <c r="H95" s="904"/>
      <c r="I95" s="904"/>
      <c r="J95" s="905"/>
      <c r="K95" s="67"/>
      <c r="L95" s="135"/>
      <c r="M95" s="901" t="str">
        <f t="shared" si="2"/>
        <v/>
      </c>
      <c r="N95" s="902"/>
      <c r="O95" s="473" t="str">
        <f>IF(ISERROR(INDEX(#REF!,MATCH(K95,$R$23:$R$28,0))*M95),"",INDEX(#REF!,MATCH(K95,$R$23:$R$28,0))*M95)</f>
        <v/>
      </c>
      <c r="P95" s="330"/>
      <c r="Q95" s="378"/>
    </row>
    <row r="96" spans="1:17" customFormat="1" ht="24" customHeight="1" x14ac:dyDescent="0.2">
      <c r="A96" s="155"/>
      <c r="B96" s="400"/>
      <c r="C96" s="95"/>
      <c r="D96" s="903"/>
      <c r="E96" s="904"/>
      <c r="F96" s="904"/>
      <c r="G96" s="904"/>
      <c r="H96" s="904"/>
      <c r="I96" s="904"/>
      <c r="J96" s="905"/>
      <c r="K96" s="67"/>
      <c r="L96" s="135"/>
      <c r="M96" s="901" t="str">
        <f t="shared" si="2"/>
        <v/>
      </c>
      <c r="N96" s="902"/>
      <c r="O96" s="473" t="str">
        <f>IF(ISERROR(INDEX(#REF!,MATCH(K96,$R$23:$R$28,0))*M96),"",INDEX(#REF!,MATCH(K96,$R$23:$R$28,0))*M96)</f>
        <v/>
      </c>
      <c r="P96" s="290"/>
      <c r="Q96" s="378"/>
    </row>
    <row r="97" spans="1:17" customFormat="1" ht="24" customHeight="1" x14ac:dyDescent="0.2">
      <c r="A97" s="155"/>
      <c r="B97" s="400"/>
      <c r="C97" s="95"/>
      <c r="D97" s="903"/>
      <c r="E97" s="904"/>
      <c r="F97" s="904"/>
      <c r="G97" s="904"/>
      <c r="H97" s="904"/>
      <c r="I97" s="904"/>
      <c r="J97" s="905"/>
      <c r="K97" s="67"/>
      <c r="L97" s="135"/>
      <c r="M97" s="901" t="str">
        <f t="shared" si="2"/>
        <v/>
      </c>
      <c r="N97" s="902"/>
      <c r="O97" s="473" t="str">
        <f>IF(ISERROR(INDEX(#REF!,MATCH(K97,$R$23:$R$28,0))*M97),"",INDEX(#REF!,MATCH(K97,$R$23:$R$28,0))*M97)</f>
        <v/>
      </c>
      <c r="P97" s="127"/>
      <c r="Q97" s="378"/>
    </row>
    <row r="98" spans="1:17" customFormat="1" ht="24" customHeight="1" x14ac:dyDescent="0.2">
      <c r="A98" s="155"/>
      <c r="B98" s="400"/>
      <c r="C98" s="95"/>
      <c r="D98" s="903"/>
      <c r="E98" s="904"/>
      <c r="F98" s="904"/>
      <c r="G98" s="904"/>
      <c r="H98" s="904"/>
      <c r="I98" s="904"/>
      <c r="J98" s="905"/>
      <c r="K98" s="67"/>
      <c r="L98" s="135"/>
      <c r="M98" s="901" t="str">
        <f t="shared" si="2"/>
        <v/>
      </c>
      <c r="N98" s="902"/>
      <c r="O98" s="473" t="str">
        <f>IF(ISERROR(INDEX(#REF!,MATCH(K98,$R$23:$R$28,0))*M98),"",INDEX(#REF!,MATCH(K98,$R$23:$R$28,0))*M98)</f>
        <v/>
      </c>
      <c r="P98" s="290"/>
      <c r="Q98" s="378"/>
    </row>
    <row r="99" spans="1:17" customFormat="1" ht="24" customHeight="1" x14ac:dyDescent="0.2">
      <c r="A99" s="155"/>
      <c r="B99" s="400"/>
      <c r="C99" s="95"/>
      <c r="D99" s="903"/>
      <c r="E99" s="904"/>
      <c r="F99" s="904"/>
      <c r="G99" s="904"/>
      <c r="H99" s="904"/>
      <c r="I99" s="904"/>
      <c r="J99" s="905"/>
      <c r="K99" s="67"/>
      <c r="L99" s="135"/>
      <c r="M99" s="901" t="str">
        <f t="shared" si="2"/>
        <v/>
      </c>
      <c r="N99" s="902"/>
      <c r="O99" s="473" t="str">
        <f>IF(ISERROR(INDEX(#REF!,MATCH(K99,$R$23:$R$28,0))*M99),"",INDEX(#REF!,MATCH(K99,$R$23:$R$28,0))*M99)</f>
        <v/>
      </c>
      <c r="P99" s="290"/>
      <c r="Q99" s="378"/>
    </row>
    <row r="100" spans="1:17" customFormat="1" ht="24" customHeight="1" x14ac:dyDescent="0.2">
      <c r="A100" s="155"/>
      <c r="B100" s="400"/>
      <c r="C100" s="95"/>
      <c r="D100" s="903"/>
      <c r="E100" s="904"/>
      <c r="F100" s="904"/>
      <c r="G100" s="904"/>
      <c r="H100" s="904"/>
      <c r="I100" s="904"/>
      <c r="J100" s="905"/>
      <c r="K100" s="67"/>
      <c r="L100" s="135"/>
      <c r="M100" s="901" t="str">
        <f t="shared" si="2"/>
        <v/>
      </c>
      <c r="N100" s="902"/>
      <c r="O100" s="473" t="str">
        <f>IF(ISERROR(INDEX(#REF!,MATCH(K100,$R$23:$R$28,0))*M100),"",INDEX(#REF!,MATCH(K100,$R$23:$R$28,0))*M100)</f>
        <v/>
      </c>
      <c r="P100" s="290"/>
      <c r="Q100" s="378"/>
    </row>
    <row r="101" spans="1:17" customFormat="1" ht="24" customHeight="1" x14ac:dyDescent="0.2">
      <c r="A101" s="155"/>
      <c r="B101" s="400"/>
      <c r="C101" s="95"/>
      <c r="D101" s="903"/>
      <c r="E101" s="904"/>
      <c r="F101" s="904"/>
      <c r="G101" s="904"/>
      <c r="H101" s="904"/>
      <c r="I101" s="904"/>
      <c r="J101" s="905"/>
      <c r="K101" s="67"/>
      <c r="L101" s="135"/>
      <c r="M101" s="901" t="str">
        <f t="shared" si="2"/>
        <v/>
      </c>
      <c r="N101" s="902"/>
      <c r="O101" s="473" t="str">
        <f>IF(ISERROR(INDEX(#REF!,MATCH(K101,$R$23:$R$28,0))*M101),"",INDEX(#REF!,MATCH(K101,$R$23:$R$28,0))*M101)</f>
        <v/>
      </c>
      <c r="P101" s="290"/>
      <c r="Q101" s="378"/>
    </row>
    <row r="102" spans="1:17" customFormat="1" ht="24" customHeight="1" x14ac:dyDescent="0.2">
      <c r="A102" s="155"/>
      <c r="B102" s="400"/>
      <c r="C102" s="95"/>
      <c r="D102" s="903"/>
      <c r="E102" s="904"/>
      <c r="F102" s="904"/>
      <c r="G102" s="904"/>
      <c r="H102" s="904"/>
      <c r="I102" s="904"/>
      <c r="J102" s="905"/>
      <c r="K102" s="67"/>
      <c r="L102" s="135"/>
      <c r="M102" s="901" t="str">
        <f t="shared" si="2"/>
        <v/>
      </c>
      <c r="N102" s="902"/>
      <c r="O102" s="473" t="str">
        <f>IF(ISERROR(INDEX(#REF!,MATCH(K102,$R$23:$R$28,0))*M102),"",INDEX(#REF!,MATCH(K102,$R$23:$R$28,0))*M102)</f>
        <v/>
      </c>
      <c r="P102" s="290"/>
      <c r="Q102" s="378"/>
    </row>
    <row r="103" spans="1:17" customFormat="1" ht="24" customHeight="1" x14ac:dyDescent="0.2">
      <c r="A103" s="155"/>
      <c r="B103" s="400"/>
      <c r="C103" s="95"/>
      <c r="D103" s="903"/>
      <c r="E103" s="904"/>
      <c r="F103" s="904"/>
      <c r="G103" s="904"/>
      <c r="H103" s="904"/>
      <c r="I103" s="904"/>
      <c r="J103" s="905"/>
      <c r="K103" s="67"/>
      <c r="L103" s="135"/>
      <c r="M103" s="901" t="str">
        <f t="shared" si="2"/>
        <v/>
      </c>
      <c r="N103" s="902"/>
      <c r="O103" s="473" t="str">
        <f>IF(ISERROR(INDEX(#REF!,MATCH(K103,$R$23:$R$28,0))*M103),"",INDEX(#REF!,MATCH(K103,$R$23:$R$28,0))*M103)</f>
        <v/>
      </c>
      <c r="P103" s="290"/>
      <c r="Q103" s="378"/>
    </row>
    <row r="104" spans="1:17" customFormat="1" ht="24" customHeight="1" x14ac:dyDescent="0.2">
      <c r="A104" s="155"/>
      <c r="B104" s="400"/>
      <c r="C104" s="95"/>
      <c r="D104" s="903"/>
      <c r="E104" s="904"/>
      <c r="F104" s="904"/>
      <c r="G104" s="904"/>
      <c r="H104" s="904"/>
      <c r="I104" s="904"/>
      <c r="J104" s="905"/>
      <c r="K104" s="67"/>
      <c r="L104" s="135"/>
      <c r="M104" s="901" t="str">
        <f t="shared" si="2"/>
        <v/>
      </c>
      <c r="N104" s="902"/>
      <c r="O104" s="473" t="str">
        <f>IF(ISERROR(INDEX(#REF!,MATCH(K104,$R$23:$R$28,0))*M104),"",INDEX(#REF!,MATCH(K104,$R$23:$R$28,0))*M104)</f>
        <v/>
      </c>
      <c r="P104" s="290"/>
      <c r="Q104" s="378"/>
    </row>
    <row r="105" spans="1:17" customFormat="1" ht="24" customHeight="1" x14ac:dyDescent="0.2">
      <c r="A105" s="155"/>
      <c r="B105" s="400"/>
      <c r="C105" s="95"/>
      <c r="D105" s="903"/>
      <c r="E105" s="904"/>
      <c r="F105" s="904"/>
      <c r="G105" s="904"/>
      <c r="H105" s="904"/>
      <c r="I105" s="904"/>
      <c r="J105" s="905"/>
      <c r="K105" s="67"/>
      <c r="L105" s="135"/>
      <c r="M105" s="901" t="str">
        <f t="shared" si="2"/>
        <v/>
      </c>
      <c r="N105" s="902"/>
      <c r="O105" s="473" t="str">
        <f>IF(ISERROR(INDEX(#REF!,MATCH(K105,$R$23:$R$28,0))*M105),"",INDEX(#REF!,MATCH(K105,$R$23:$R$28,0))*M105)</f>
        <v/>
      </c>
      <c r="P105" s="290"/>
      <c r="Q105" s="378"/>
    </row>
    <row r="106" spans="1:17" customFormat="1" ht="24" customHeight="1" x14ac:dyDescent="0.2">
      <c r="A106" s="155"/>
      <c r="B106" s="400"/>
      <c r="C106" s="95"/>
      <c r="D106" s="903"/>
      <c r="E106" s="904"/>
      <c r="F106" s="904"/>
      <c r="G106" s="904"/>
      <c r="H106" s="904"/>
      <c r="I106" s="904"/>
      <c r="J106" s="905"/>
      <c r="K106" s="67"/>
      <c r="L106" s="135"/>
      <c r="M106" s="901" t="str">
        <f t="shared" si="2"/>
        <v/>
      </c>
      <c r="N106" s="902"/>
      <c r="O106" s="473" t="str">
        <f>IF(ISERROR(INDEX(#REF!,MATCH(K106,$R$23:$R$28,0))*M106),"",INDEX(#REF!,MATCH(K106,$R$23:$R$28,0))*M106)</f>
        <v/>
      </c>
      <c r="P106" s="290"/>
      <c r="Q106" s="378"/>
    </row>
    <row r="107" spans="1:17" customFormat="1" ht="24" customHeight="1" x14ac:dyDescent="0.2">
      <c r="A107" s="155"/>
      <c r="B107" s="400"/>
      <c r="C107" s="95"/>
      <c r="D107" s="903"/>
      <c r="E107" s="904"/>
      <c r="F107" s="904"/>
      <c r="G107" s="904"/>
      <c r="H107" s="904"/>
      <c r="I107" s="904"/>
      <c r="J107" s="905"/>
      <c r="K107" s="67"/>
      <c r="L107" s="135"/>
      <c r="M107" s="901" t="str">
        <f t="shared" si="2"/>
        <v/>
      </c>
      <c r="N107" s="902"/>
      <c r="O107" s="473" t="str">
        <f>IF(ISERROR(INDEX(#REF!,MATCH(K107,$R$23:$R$28,0))*M107),"",INDEX(#REF!,MATCH(K107,$R$23:$R$28,0))*M107)</f>
        <v/>
      </c>
      <c r="P107" s="290"/>
      <c r="Q107" s="378"/>
    </row>
    <row r="108" spans="1:17" customFormat="1" ht="24" customHeight="1" x14ac:dyDescent="0.2">
      <c r="A108" s="155"/>
      <c r="B108" s="400"/>
      <c r="C108" s="95"/>
      <c r="D108" s="903"/>
      <c r="E108" s="904"/>
      <c r="F108" s="904"/>
      <c r="G108" s="904"/>
      <c r="H108" s="904"/>
      <c r="I108" s="904"/>
      <c r="J108" s="905"/>
      <c r="K108" s="67"/>
      <c r="L108" s="135"/>
      <c r="M108" s="901" t="str">
        <f t="shared" si="2"/>
        <v/>
      </c>
      <c r="N108" s="902"/>
      <c r="O108" s="473" t="str">
        <f>IF(ISERROR(INDEX(#REF!,MATCH(K108,$R$23:$R$28,0))*M108),"",INDEX(#REF!,MATCH(K108,$R$23:$R$28,0))*M108)</f>
        <v/>
      </c>
      <c r="P108" s="290"/>
      <c r="Q108" s="378"/>
    </row>
    <row r="109" spans="1:17" customFormat="1" ht="24" customHeight="1" x14ac:dyDescent="0.2">
      <c r="A109" s="155"/>
      <c r="B109" s="400"/>
      <c r="C109" s="95"/>
      <c r="D109" s="903"/>
      <c r="E109" s="904"/>
      <c r="F109" s="904"/>
      <c r="G109" s="904"/>
      <c r="H109" s="904"/>
      <c r="I109" s="904"/>
      <c r="J109" s="905"/>
      <c r="K109" s="67"/>
      <c r="L109" s="135"/>
      <c r="M109" s="901" t="str">
        <f>IF(C109*L109=0,"",C109*L109)</f>
        <v/>
      </c>
      <c r="N109" s="902"/>
      <c r="O109" s="473" t="str">
        <f>IF(ISERROR(INDEX(#REF!,MATCH(K109,$R$23:$R$28,0))*M109),"",INDEX(#REF!,MATCH(K109,$R$23:$R$28,0))*M109)</f>
        <v/>
      </c>
      <c r="P109" s="290"/>
      <c r="Q109" s="378"/>
    </row>
    <row r="110" spans="1:17" s="114" customFormat="1" ht="3" customHeight="1" x14ac:dyDescent="0.2">
      <c r="A110" s="363"/>
      <c r="B110" s="97"/>
      <c r="C110" s="97"/>
      <c r="D110" s="97"/>
      <c r="E110" s="90"/>
      <c r="F110" s="90"/>
      <c r="G110" s="90"/>
      <c r="H110" s="90"/>
      <c r="I110" s="90"/>
      <c r="J110" s="90"/>
      <c r="K110" s="67"/>
      <c r="L110" s="97"/>
      <c r="M110" s="98"/>
      <c r="N110" s="98"/>
      <c r="O110" s="98"/>
      <c r="P110" s="176"/>
      <c r="Q110" s="392"/>
    </row>
    <row r="111" spans="1:17" s="92" customFormat="1" ht="21.75" customHeight="1" x14ac:dyDescent="0.2">
      <c r="A111" s="369"/>
      <c r="B111" s="170" t="s">
        <v>87</v>
      </c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7"/>
      <c r="Q111" s="393"/>
    </row>
    <row r="112" spans="1:17" customFormat="1" ht="12.75" customHeight="1" x14ac:dyDescent="0.2">
      <c r="A112" s="212"/>
      <c r="B112" s="293" t="str">
        <f>B61</f>
        <v>FAPESP,  JUNHO DE 2016</v>
      </c>
      <c r="C112" s="293"/>
      <c r="D112" s="293"/>
      <c r="E112" s="57"/>
      <c r="F112" s="57"/>
      <c r="G112" s="57"/>
      <c r="H112" s="57"/>
      <c r="I112" s="57"/>
      <c r="J112" s="69"/>
      <c r="K112" s="69"/>
      <c r="L112" s="57"/>
      <c r="M112" s="57"/>
      <c r="N112" s="57"/>
      <c r="O112" s="57"/>
      <c r="P112" s="106">
        <v>2</v>
      </c>
      <c r="Q112" s="207"/>
    </row>
    <row r="113" spans="1:17" customFormat="1" ht="12.75" customHeight="1" x14ac:dyDescent="0.2">
      <c r="A113" s="377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378"/>
    </row>
    <row r="114" spans="1:17" customFormat="1" ht="12.75" customHeight="1" x14ac:dyDescent="0.2">
      <c r="A114" s="377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346"/>
    </row>
    <row r="115" spans="1:17" customFormat="1" ht="12.75" customHeight="1" x14ac:dyDescent="0.2">
      <c r="A115" s="377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346"/>
    </row>
    <row r="116" spans="1:17" customFormat="1" ht="12.75" customHeight="1" x14ac:dyDescent="0.2">
      <c r="A116" s="377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346"/>
    </row>
    <row r="117" spans="1:17" customFormat="1" ht="12.75" customHeight="1" x14ac:dyDescent="0.2">
      <c r="A117" s="377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346"/>
    </row>
    <row r="118" spans="1:17" customFormat="1" ht="12.75" customHeight="1" x14ac:dyDescent="0.2">
      <c r="A118" s="377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346"/>
    </row>
    <row r="119" spans="1:17" customFormat="1" ht="12.75" customHeight="1" x14ac:dyDescent="0.2">
      <c r="A119" s="377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346"/>
    </row>
    <row r="120" spans="1:17" customFormat="1" ht="12.75" customHeight="1" x14ac:dyDescent="0.2">
      <c r="A120" s="377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346"/>
    </row>
    <row r="121" spans="1:17" customFormat="1" ht="12.75" customHeight="1" x14ac:dyDescent="0.2">
      <c r="A121" s="377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346"/>
    </row>
    <row r="122" spans="1:17" customFormat="1" ht="12.75" customHeight="1" x14ac:dyDescent="0.2">
      <c r="A122" s="377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346"/>
    </row>
    <row r="123" spans="1:17" customFormat="1" ht="12.75" customHeight="1" x14ac:dyDescent="0.2">
      <c r="A123" s="377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346"/>
    </row>
    <row r="124" spans="1:17" customFormat="1" ht="12.75" customHeight="1" x14ac:dyDescent="0.2">
      <c r="A124" s="377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346"/>
    </row>
    <row r="125" spans="1:17" customFormat="1" ht="12.75" customHeight="1" x14ac:dyDescent="0.2">
      <c r="A125" s="377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346"/>
    </row>
    <row r="126" spans="1:17" customFormat="1" ht="12.75" customHeight="1" x14ac:dyDescent="0.2">
      <c r="A126" s="377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346"/>
    </row>
    <row r="127" spans="1:17" customFormat="1" ht="12.75" customHeight="1" x14ac:dyDescent="0.2">
      <c r="A127" s="377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346"/>
    </row>
    <row r="128" spans="1:17" customFormat="1" ht="12.75" customHeight="1" x14ac:dyDescent="0.2">
      <c r="A128" s="377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346"/>
    </row>
    <row r="129" spans="1:18" customFormat="1" ht="12.75" customHeight="1" x14ac:dyDescent="0.2">
      <c r="A129" s="377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346"/>
    </row>
    <row r="130" spans="1:18" customFormat="1" ht="16.5" customHeight="1" x14ac:dyDescent="0.2">
      <c r="A130" s="377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346"/>
    </row>
    <row r="131" spans="1:18" customFormat="1" ht="16.5" customHeight="1" x14ac:dyDescent="0.2">
      <c r="A131" s="377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346"/>
    </row>
    <row r="132" spans="1:18" customFormat="1" ht="12.75" customHeight="1" x14ac:dyDescent="0.2">
      <c r="A132" s="377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346"/>
    </row>
    <row r="133" spans="1:18" customFormat="1" ht="12.75" customHeight="1" x14ac:dyDescent="0.2">
      <c r="A133" s="377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346"/>
    </row>
    <row r="134" spans="1:18" customFormat="1" ht="12.75" customHeight="1" x14ac:dyDescent="0.2">
      <c r="A134" s="377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346"/>
    </row>
    <row r="135" spans="1:18" customFormat="1" ht="12.75" customHeight="1" x14ac:dyDescent="0.2">
      <c r="A135" s="377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347"/>
    </row>
    <row r="136" spans="1:18" customFormat="1" ht="12.75" customHeight="1" x14ac:dyDescent="0.2">
      <c r="A136" s="377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346"/>
    </row>
    <row r="137" spans="1:18" customFormat="1" ht="16.5" customHeight="1" x14ac:dyDescent="0.2">
      <c r="A137" s="377"/>
      <c r="B137" s="187" t="s">
        <v>116</v>
      </c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Q137" s="346"/>
    </row>
    <row r="138" spans="1:18" customFormat="1" ht="16.5" customHeight="1" x14ac:dyDescent="0.25">
      <c r="A138" s="377"/>
      <c r="B138" s="187" t="s">
        <v>117</v>
      </c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Q138" s="346"/>
    </row>
    <row r="139" spans="1:18" customFormat="1" ht="12.75" customHeight="1" x14ac:dyDescent="0.2">
      <c r="A139" s="377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Q139" s="346"/>
    </row>
    <row r="140" spans="1:18" customFormat="1" ht="15" x14ac:dyDescent="0.2">
      <c r="A140" s="377"/>
      <c r="B140" s="120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Q140" s="346"/>
    </row>
    <row r="141" spans="1:18" s="57" customFormat="1" x14ac:dyDescent="0.2">
      <c r="A141" s="206"/>
      <c r="C141" s="3"/>
      <c r="D141" s="3"/>
      <c r="E141" s="25"/>
      <c r="F141" s="25"/>
      <c r="G141" s="25"/>
      <c r="H141" s="25"/>
      <c r="I141" s="25"/>
      <c r="J141" s="3"/>
      <c r="K141" s="3"/>
      <c r="L141" s="25"/>
      <c r="M141" s="25"/>
      <c r="N141" s="25"/>
      <c r="O141" s="25"/>
      <c r="Q141" s="206"/>
    </row>
    <row r="142" spans="1:18" s="57" customFormat="1" ht="14.25" customHeight="1" x14ac:dyDescent="0.2">
      <c r="A142" s="206"/>
      <c r="B142" s="766" t="s">
        <v>88</v>
      </c>
      <c r="C142" s="766"/>
      <c r="D142" s="766"/>
      <c r="E142" s="766"/>
      <c r="F142" s="766"/>
      <c r="G142" s="766"/>
      <c r="H142" s="766"/>
      <c r="I142" s="766"/>
      <c r="J142" s="766"/>
      <c r="K142" s="766"/>
      <c r="L142" s="766"/>
      <c r="M142" s="766"/>
      <c r="N142" s="766"/>
      <c r="O142" s="766"/>
      <c r="P142" s="47"/>
      <c r="Q142" s="200"/>
      <c r="R142" s="56"/>
    </row>
    <row r="143" spans="1:18" s="57" customFormat="1" ht="14.25" customHeight="1" x14ac:dyDescent="0.2">
      <c r="A143" s="206"/>
      <c r="B143" s="766" t="s">
        <v>86</v>
      </c>
      <c r="C143" s="766"/>
      <c r="D143" s="766"/>
      <c r="E143" s="766"/>
      <c r="F143" s="766"/>
      <c r="G143" s="766"/>
      <c r="H143" s="766"/>
      <c r="I143" s="766"/>
      <c r="J143" s="766"/>
      <c r="K143" s="766"/>
      <c r="L143" s="766"/>
      <c r="M143" s="766"/>
      <c r="N143" s="766"/>
      <c r="O143" s="766"/>
      <c r="P143" s="47"/>
      <c r="Q143" s="200"/>
      <c r="R143" s="56"/>
    </row>
    <row r="144" spans="1:18" s="57" customFormat="1" ht="5.25" customHeight="1" x14ac:dyDescent="0.2">
      <c r="A144" s="20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5"/>
      <c r="N144" s="25"/>
      <c r="O144" s="25"/>
      <c r="P144" s="2"/>
      <c r="Q144" s="200"/>
      <c r="R144" s="56"/>
    </row>
    <row r="145" spans="1:18" s="12" customFormat="1" ht="18" customHeight="1" x14ac:dyDescent="0.2">
      <c r="A145" s="379"/>
      <c r="B145" s="789" t="s">
        <v>10</v>
      </c>
      <c r="C145" s="789"/>
      <c r="D145" s="789"/>
      <c r="E145" s="789"/>
      <c r="F145" s="789"/>
      <c r="G145" s="789"/>
      <c r="H145" s="789"/>
      <c r="I145" s="789"/>
      <c r="J145" s="789"/>
      <c r="K145" s="789"/>
      <c r="L145" s="789"/>
      <c r="M145" s="789"/>
      <c r="N145" s="789"/>
      <c r="O145" s="789"/>
      <c r="P145" s="789"/>
      <c r="Q145" s="379"/>
    </row>
    <row r="146" spans="1:18" s="57" customFormat="1" ht="14.25" customHeight="1" x14ac:dyDescent="0.2">
      <c r="A146" s="206"/>
      <c r="B146" s="49" t="s">
        <v>89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5"/>
      <c r="N146" s="25"/>
      <c r="O146" s="25"/>
      <c r="P146" s="2"/>
      <c r="Q146" s="200"/>
      <c r="R146" s="56"/>
    </row>
    <row r="147" spans="1:18" s="57" customFormat="1" ht="14.25" customHeight="1" x14ac:dyDescent="0.2">
      <c r="A147" s="206"/>
      <c r="B147" s="49" t="s">
        <v>90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5"/>
      <c r="N147" s="25"/>
      <c r="O147" s="25"/>
      <c r="P147" s="2"/>
      <c r="Q147" s="200"/>
      <c r="R147" s="56"/>
    </row>
    <row r="148" spans="1:18" s="57" customFormat="1" ht="14.25" customHeight="1" x14ac:dyDescent="0.2">
      <c r="A148" s="206"/>
      <c r="B148" s="49" t="s">
        <v>163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5"/>
      <c r="N148" s="25"/>
      <c r="O148" s="25"/>
      <c r="P148" s="2"/>
      <c r="Q148" s="200"/>
      <c r="R148" s="56"/>
    </row>
    <row r="149" spans="1:18" s="25" customFormat="1" ht="14.25" customHeight="1" x14ac:dyDescent="0.2">
      <c r="A149" s="206"/>
      <c r="B149" s="49" t="s">
        <v>164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2"/>
      <c r="Q149" s="200"/>
      <c r="R149" s="2"/>
    </row>
    <row r="150" spans="1:18" s="25" customFormat="1" ht="14.25" customHeight="1" x14ac:dyDescent="0.2">
      <c r="A150" s="206"/>
      <c r="B150" s="49" t="s">
        <v>169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2"/>
      <c r="Q150" s="200"/>
      <c r="R150" s="2"/>
    </row>
    <row r="151" spans="1:18" s="25" customFormat="1" ht="14.25" customHeight="1" x14ac:dyDescent="0.2">
      <c r="A151" s="206"/>
      <c r="B151" s="49" t="s">
        <v>168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2"/>
      <c r="Q151" s="200"/>
      <c r="R151" s="2"/>
    </row>
    <row r="152" spans="1:18" s="25" customFormat="1" ht="14.25" customHeight="1" x14ac:dyDescent="0.2">
      <c r="A152" s="206"/>
      <c r="B152" s="49" t="s">
        <v>165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2"/>
      <c r="Q152" s="200"/>
      <c r="R152" s="2"/>
    </row>
    <row r="153" spans="1:18" s="25" customFormat="1" ht="14.25" customHeight="1" x14ac:dyDescent="0.2">
      <c r="A153" s="206"/>
      <c r="B153" s="49" t="s">
        <v>170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2"/>
      <c r="Q153" s="200"/>
      <c r="R153" s="2"/>
    </row>
    <row r="154" spans="1:18" s="25" customFormat="1" ht="14.25" customHeight="1" x14ac:dyDescent="0.2">
      <c r="A154" s="206"/>
      <c r="B154" s="49" t="s">
        <v>166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2"/>
      <c r="Q154" s="200"/>
      <c r="R154" s="2"/>
    </row>
    <row r="155" spans="1:18" s="25" customFormat="1" ht="14.25" customHeight="1" x14ac:dyDescent="0.2">
      <c r="A155" s="206"/>
      <c r="B155" s="49" t="s">
        <v>171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2"/>
      <c r="Q155" s="200"/>
      <c r="R155" s="2"/>
    </row>
    <row r="156" spans="1:18" s="25" customFormat="1" ht="14.25" customHeight="1" x14ac:dyDescent="0.2">
      <c r="A156" s="206"/>
      <c r="B156" s="50" t="s">
        <v>167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2"/>
      <c r="Q156" s="200"/>
      <c r="R156" s="2"/>
    </row>
    <row r="157" spans="1:18" s="25" customFormat="1" ht="14.25" customHeight="1" x14ac:dyDescent="0.2">
      <c r="A157" s="206"/>
      <c r="B157" s="50" t="s">
        <v>64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2"/>
      <c r="Q157" s="200"/>
      <c r="R157" s="2"/>
    </row>
    <row r="158" spans="1:18" s="25" customFormat="1" ht="14.25" customHeight="1" x14ac:dyDescent="0.2">
      <c r="A158" s="206"/>
      <c r="B158" s="49" t="s">
        <v>91</v>
      </c>
      <c r="C158" s="61"/>
      <c r="D158" s="2"/>
      <c r="E158" s="2"/>
      <c r="F158" s="2"/>
      <c r="G158" s="2"/>
      <c r="H158" s="2"/>
      <c r="I158" s="2"/>
      <c r="J158" s="2"/>
      <c r="K158" s="2"/>
      <c r="L158" s="2"/>
      <c r="P158" s="2"/>
      <c r="Q158" s="200"/>
      <c r="R158" s="2"/>
    </row>
    <row r="159" spans="1:18" s="25" customFormat="1" ht="14.25" customHeight="1" x14ac:dyDescent="0.2">
      <c r="A159" s="206"/>
      <c r="B159" s="50" t="s">
        <v>92</v>
      </c>
      <c r="C159" s="61"/>
      <c r="D159" s="2"/>
      <c r="E159" s="2"/>
      <c r="F159" s="2"/>
      <c r="G159" s="2"/>
      <c r="H159" s="2"/>
      <c r="I159" s="2"/>
      <c r="J159" s="2"/>
      <c r="K159" s="2"/>
      <c r="L159" s="2"/>
      <c r="P159" s="160"/>
      <c r="Q159" s="394"/>
      <c r="R159" s="2"/>
    </row>
    <row r="160" spans="1:18" s="25" customFormat="1" ht="14.25" customHeight="1" x14ac:dyDescent="0.2">
      <c r="A160" s="206"/>
      <c r="B160" s="122" t="s">
        <v>93</v>
      </c>
      <c r="C160" s="61"/>
      <c r="D160" s="2"/>
      <c r="E160" s="2"/>
      <c r="F160" s="2"/>
      <c r="G160" s="2"/>
      <c r="H160" s="2"/>
      <c r="I160" s="2"/>
      <c r="J160" s="2"/>
      <c r="K160" s="2"/>
      <c r="L160" s="2"/>
      <c r="P160" s="159"/>
      <c r="Q160" s="395"/>
      <c r="R160" s="2"/>
    </row>
    <row r="161" spans="1:18" s="25" customFormat="1" ht="20.25" customHeight="1" x14ac:dyDescent="0.2">
      <c r="A161" s="206"/>
      <c r="B161" s="61" t="s">
        <v>94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153"/>
      <c r="Q161" s="341"/>
      <c r="R161" s="2"/>
    </row>
    <row r="162" spans="1:18" s="25" customFormat="1" ht="6" customHeight="1" x14ac:dyDescent="0.2">
      <c r="A162" s="200"/>
      <c r="B162" s="3"/>
      <c r="C162" s="3"/>
      <c r="D162" s="3"/>
      <c r="E162" s="2"/>
      <c r="F162" s="2"/>
      <c r="G162" s="2"/>
      <c r="H162" s="2"/>
      <c r="I162" s="2"/>
      <c r="J162" s="3"/>
      <c r="K162" s="3"/>
      <c r="L162" s="2"/>
      <c r="M162" s="2"/>
      <c r="N162" s="2"/>
      <c r="O162" s="2"/>
      <c r="P162" s="160"/>
      <c r="Q162" s="394"/>
    </row>
    <row r="163" spans="1:18" s="43" customFormat="1" ht="15" customHeight="1" x14ac:dyDescent="0.2">
      <c r="A163" s="382"/>
      <c r="B163" s="152" t="s">
        <v>42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153"/>
      <c r="Q163" s="341"/>
      <c r="R163" s="42"/>
    </row>
    <row r="164" spans="1:18" s="43" customFormat="1" ht="7.5" customHeight="1" x14ac:dyDescent="0.2">
      <c r="A164" s="382"/>
      <c r="B164" s="152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153"/>
      <c r="Q164" s="341"/>
      <c r="R164" s="42"/>
    </row>
    <row r="165" spans="1:18" s="153" customFormat="1" ht="21" customHeight="1" x14ac:dyDescent="0.2">
      <c r="A165" s="398"/>
      <c r="B165" s="291" t="s">
        <v>102</v>
      </c>
      <c r="C165" s="80" t="s">
        <v>31</v>
      </c>
      <c r="D165" s="79" t="s">
        <v>32</v>
      </c>
      <c r="E165" s="81">
        <v>1</v>
      </c>
      <c r="F165" s="85"/>
      <c r="G165" s="291" t="s">
        <v>106</v>
      </c>
      <c r="H165" s="82" t="s">
        <v>33</v>
      </c>
      <c r="I165" s="79" t="s">
        <v>77</v>
      </c>
      <c r="J165" s="292">
        <v>1.24</v>
      </c>
      <c r="K165" s="85"/>
      <c r="L165" s="291" t="s">
        <v>103</v>
      </c>
      <c r="M165" s="82" t="s">
        <v>69</v>
      </c>
      <c r="N165" s="79" t="s">
        <v>32</v>
      </c>
      <c r="O165" s="292">
        <v>1.78</v>
      </c>
      <c r="Q165" s="341"/>
      <c r="R165" s="154"/>
    </row>
    <row r="166" spans="1:18" s="308" customFormat="1" ht="7.5" customHeight="1" x14ac:dyDescent="0.2">
      <c r="A166" s="306"/>
      <c r="B166" s="307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  <c r="O166" s="307"/>
      <c r="P166" s="307"/>
      <c r="Q166" s="396"/>
      <c r="R166" s="39"/>
    </row>
    <row r="167" spans="1:18" ht="12.75" customHeight="1" x14ac:dyDescent="0.2">
      <c r="A167" s="363"/>
      <c r="B167" s="914" t="s">
        <v>1</v>
      </c>
      <c r="C167" s="742" t="s">
        <v>7</v>
      </c>
      <c r="D167" s="895" t="s">
        <v>8</v>
      </c>
      <c r="E167" s="896"/>
      <c r="F167" s="896"/>
      <c r="G167" s="896"/>
      <c r="H167" s="896"/>
      <c r="I167" s="896"/>
      <c r="J167" s="916"/>
      <c r="K167" s="710" t="s">
        <v>76</v>
      </c>
      <c r="L167" s="742" t="s">
        <v>3</v>
      </c>
      <c r="M167" s="743" t="s">
        <v>135</v>
      </c>
      <c r="N167" s="907"/>
      <c r="O167" s="906" t="s">
        <v>136</v>
      </c>
      <c r="P167" s="745" t="s">
        <v>2</v>
      </c>
      <c r="Q167" s="343"/>
    </row>
    <row r="168" spans="1:18" s="41" customFormat="1" ht="27.75" customHeight="1" x14ac:dyDescent="0.2">
      <c r="A168" s="369"/>
      <c r="B168" s="915"/>
      <c r="C168" s="894"/>
      <c r="D168" s="897"/>
      <c r="E168" s="898"/>
      <c r="F168" s="898"/>
      <c r="G168" s="898"/>
      <c r="H168" s="898"/>
      <c r="I168" s="898"/>
      <c r="J168" s="917"/>
      <c r="K168" s="910"/>
      <c r="L168" s="865"/>
      <c r="M168" s="908"/>
      <c r="N168" s="909"/>
      <c r="O168" s="906"/>
      <c r="P168" s="868"/>
      <c r="Q168" s="344"/>
      <c r="R168" s="60" t="e">
        <f>IF(#REF!&lt;&gt;0,#REF!,"")</f>
        <v>#REF!</v>
      </c>
    </row>
    <row r="169" spans="1:18" ht="17.25" customHeight="1" x14ac:dyDescent="0.2">
      <c r="A169" s="155"/>
      <c r="B169" s="296">
        <v>1</v>
      </c>
      <c r="C169" s="156">
        <v>1</v>
      </c>
      <c r="D169" s="796" t="s">
        <v>95</v>
      </c>
      <c r="E169" s="797"/>
      <c r="F169" s="797"/>
      <c r="G169" s="797"/>
      <c r="H169" s="797"/>
      <c r="I169" s="797"/>
      <c r="J169" s="798"/>
      <c r="K169" s="142" t="s">
        <v>31</v>
      </c>
      <c r="L169" s="294">
        <v>1200</v>
      </c>
      <c r="M169" s="929">
        <f>C169*L169</f>
        <v>1200</v>
      </c>
      <c r="N169" s="930"/>
      <c r="O169" s="331">
        <f>M169*E165</f>
        <v>1200</v>
      </c>
      <c r="P169" s="233"/>
      <c r="Q169" s="347"/>
      <c r="R169" s="60" t="e">
        <f>IF(#REF!&lt;&gt;0,#REF!,"")</f>
        <v>#REF!</v>
      </c>
    </row>
    <row r="170" spans="1:18" ht="17.25" customHeight="1" x14ac:dyDescent="0.2">
      <c r="A170" s="155"/>
      <c r="B170" s="296" t="s">
        <v>17</v>
      </c>
      <c r="C170" s="156">
        <v>1</v>
      </c>
      <c r="D170" s="796" t="s">
        <v>71</v>
      </c>
      <c r="E170" s="797"/>
      <c r="F170" s="797"/>
      <c r="G170" s="797"/>
      <c r="H170" s="797"/>
      <c r="I170" s="797"/>
      <c r="J170" s="798"/>
      <c r="K170" s="289" t="s">
        <v>33</v>
      </c>
      <c r="L170" s="294">
        <v>240</v>
      </c>
      <c r="M170" s="929">
        <f>C170*L170</f>
        <v>240</v>
      </c>
      <c r="N170" s="930"/>
      <c r="O170" s="331">
        <f>M170*J165</f>
        <v>297.60000000000002</v>
      </c>
      <c r="P170" s="233"/>
      <c r="Q170" s="376"/>
      <c r="R170" s="60" t="e">
        <f>IF(#REF!&lt;&gt;0,#REF!,"")</f>
        <v>#REF!</v>
      </c>
    </row>
    <row r="171" spans="1:18" ht="17.25" customHeight="1" x14ac:dyDescent="0.2">
      <c r="A171" s="155"/>
      <c r="B171" s="296">
        <v>2</v>
      </c>
      <c r="C171" s="156">
        <v>1</v>
      </c>
      <c r="D171" s="796" t="s">
        <v>96</v>
      </c>
      <c r="E171" s="797"/>
      <c r="F171" s="797"/>
      <c r="G171" s="797"/>
      <c r="H171" s="797"/>
      <c r="I171" s="797"/>
      <c r="J171" s="798"/>
      <c r="K171" s="289" t="s">
        <v>69</v>
      </c>
      <c r="L171" s="294">
        <v>456</v>
      </c>
      <c r="M171" s="929">
        <f>C171*L171</f>
        <v>456</v>
      </c>
      <c r="N171" s="930"/>
      <c r="O171" s="331">
        <f>M171*O165</f>
        <v>811.68000000000006</v>
      </c>
      <c r="P171" s="233"/>
      <c r="Q171" s="376"/>
      <c r="R171" s="60"/>
    </row>
    <row r="172" spans="1:18" ht="17.25" customHeight="1" x14ac:dyDescent="0.2">
      <c r="A172" s="155"/>
      <c r="B172" s="296" t="s">
        <v>73</v>
      </c>
      <c r="C172" s="156">
        <v>1</v>
      </c>
      <c r="D172" s="796" t="s">
        <v>71</v>
      </c>
      <c r="E172" s="797"/>
      <c r="F172" s="797"/>
      <c r="G172" s="797"/>
      <c r="H172" s="797"/>
      <c r="I172" s="797"/>
      <c r="J172" s="798"/>
      <c r="K172" s="289" t="s">
        <v>69</v>
      </c>
      <c r="L172" s="294">
        <v>45</v>
      </c>
      <c r="M172" s="929">
        <f>C172*L172</f>
        <v>45</v>
      </c>
      <c r="N172" s="930"/>
      <c r="O172" s="647">
        <f>M172*O165</f>
        <v>80.099999999999994</v>
      </c>
      <c r="P172" s="233"/>
      <c r="Q172" s="376"/>
      <c r="R172" s="60"/>
    </row>
    <row r="173" spans="1:18" ht="18.75" customHeight="1" x14ac:dyDescent="0.2">
      <c r="A173" s="363"/>
      <c r="B173" s="246"/>
      <c r="C173" s="297"/>
      <c r="D173" s="137"/>
      <c r="E173" s="157"/>
      <c r="F173" s="157"/>
      <c r="G173" s="157"/>
      <c r="H173" s="157"/>
      <c r="I173" s="931"/>
      <c r="J173" s="931"/>
      <c r="K173" s="931"/>
      <c r="L173" s="931"/>
      <c r="M173" s="779" t="s">
        <v>5</v>
      </c>
      <c r="N173" s="780"/>
      <c r="O173" s="334">
        <f>SUM(O169:O172)</f>
        <v>2389.3799999999997</v>
      </c>
      <c r="P173" s="233"/>
      <c r="Q173" s="376"/>
      <c r="R173" s="60"/>
    </row>
    <row r="174" spans="1:18" s="45" customFormat="1" ht="5.25" customHeight="1" x14ac:dyDescent="0.2">
      <c r="A174" s="363"/>
      <c r="B174" s="18"/>
      <c r="C174" s="18"/>
      <c r="D174" s="18"/>
      <c r="E174" s="1"/>
      <c r="F174" s="1"/>
      <c r="G174" s="1"/>
      <c r="H174" s="1"/>
      <c r="I174" s="1"/>
      <c r="J174" s="1"/>
      <c r="K174" s="18"/>
      <c r="L174" s="18"/>
      <c r="M174" s="158"/>
      <c r="N174" s="158"/>
      <c r="O174" s="158"/>
      <c r="P174" s="176"/>
      <c r="Q174" s="392"/>
    </row>
    <row r="175" spans="1:18" s="41" customFormat="1" ht="23.25" customHeight="1" x14ac:dyDescent="0.2">
      <c r="A175" s="369"/>
      <c r="B175" s="926" t="s">
        <v>87</v>
      </c>
      <c r="C175" s="927"/>
      <c r="D175" s="927"/>
      <c r="E175" s="927"/>
      <c r="F175" s="927"/>
      <c r="G175" s="927"/>
      <c r="H175" s="927"/>
      <c r="I175" s="927"/>
      <c r="J175" s="927"/>
      <c r="K175" s="927"/>
      <c r="L175" s="927"/>
      <c r="M175" s="927"/>
      <c r="N175" s="927"/>
      <c r="O175" s="927"/>
      <c r="P175" s="928"/>
      <c r="Q175" s="393"/>
    </row>
    <row r="176" spans="1:18" ht="12.75" customHeight="1" x14ac:dyDescent="0.2">
      <c r="A176" s="363"/>
      <c r="B176" s="293" t="str">
        <f>B112</f>
        <v>FAPESP,  JUNHO DE 2016</v>
      </c>
      <c r="C176" s="295"/>
      <c r="D176" s="295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  <c r="P176" s="327"/>
      <c r="Q176" s="207"/>
    </row>
    <row r="177" spans="1:17" s="25" customFormat="1" ht="11.25" hidden="1" customHeight="1" x14ac:dyDescent="0.2">
      <c r="A177" s="200"/>
      <c r="B177" s="3"/>
      <c r="C177" s="3"/>
      <c r="D177" s="3"/>
      <c r="E177" s="2"/>
      <c r="F177" s="2"/>
      <c r="G177" s="2"/>
      <c r="H177" s="2"/>
      <c r="I177" s="2"/>
      <c r="J177" s="3"/>
      <c r="K177" s="3"/>
      <c r="L177" s="2"/>
      <c r="M177" s="2"/>
      <c r="N177" s="2"/>
      <c r="O177" s="2"/>
      <c r="P177" s="2"/>
      <c r="Q177" s="206"/>
    </row>
    <row r="178" spans="1:17" hidden="1" x14ac:dyDescent="0.2"/>
    <row r="179" spans="1:17" hidden="1" x14ac:dyDescent="0.2"/>
    <row r="180" spans="1:17" hidden="1" x14ac:dyDescent="0.2"/>
    <row r="181" spans="1:17" hidden="1" x14ac:dyDescent="0.2"/>
    <row r="182" spans="1:17" hidden="1" x14ac:dyDescent="0.2"/>
    <row r="183" spans="1:17" hidden="1" x14ac:dyDescent="0.2"/>
    <row r="184" spans="1:17" hidden="1" x14ac:dyDescent="0.2"/>
  </sheetData>
  <sheetProtection password="CFE7" sheet="1" objects="1" scenarios="1"/>
  <mergeCells count="206">
    <mergeCell ref="B175:P175"/>
    <mergeCell ref="M173:N173"/>
    <mergeCell ref="M169:N169"/>
    <mergeCell ref="D169:J169"/>
    <mergeCell ref="D172:J172"/>
    <mergeCell ref="I173:L173"/>
    <mergeCell ref="D171:J171"/>
    <mergeCell ref="M170:N170"/>
    <mergeCell ref="M171:N171"/>
    <mergeCell ref="M172:N172"/>
    <mergeCell ref="D170:J170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M54:N54"/>
    <mergeCell ref="M45:N45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M23:N23"/>
    <mergeCell ref="D24:J24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75:J75"/>
    <mergeCell ref="D73:J73"/>
    <mergeCell ref="M73:N73"/>
    <mergeCell ref="D70:J70"/>
    <mergeCell ref="M76:N76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D45:J45"/>
    <mergeCell ref="D50:J50"/>
    <mergeCell ref="D47:J47"/>
    <mergeCell ref="L21:L22"/>
    <mergeCell ref="M21:N22"/>
    <mergeCell ref="M44:N44"/>
    <mergeCell ref="M43:N43"/>
    <mergeCell ref="D38:J38"/>
    <mergeCell ref="M38:N38"/>
    <mergeCell ref="P167:P168"/>
    <mergeCell ref="B63:B64"/>
    <mergeCell ref="C63:C64"/>
    <mergeCell ref="D63:J64"/>
    <mergeCell ref="K63:K64"/>
    <mergeCell ref="L63:L64"/>
    <mergeCell ref="M63:N64"/>
    <mergeCell ref="O63:O64"/>
    <mergeCell ref="P63:P64"/>
    <mergeCell ref="B167:B168"/>
    <mergeCell ref="C167:C168"/>
    <mergeCell ref="D167:J168"/>
    <mergeCell ref="M97:N97"/>
    <mergeCell ref="M108:N108"/>
    <mergeCell ref="D76:J76"/>
    <mergeCell ref="D69:J69"/>
    <mergeCell ref="D96:J96"/>
    <mergeCell ref="D72:J72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91:N91"/>
    <mergeCell ref="D83:J83"/>
    <mergeCell ref="M92:N92"/>
    <mergeCell ref="D84:J84"/>
    <mergeCell ref="D85:J85"/>
    <mergeCell ref="D86:J86"/>
    <mergeCell ref="D91:J91"/>
    <mergeCell ref="D79:J79"/>
    <mergeCell ref="D102:J102"/>
    <mergeCell ref="M103:N103"/>
    <mergeCell ref="D100:J100"/>
    <mergeCell ref="D82:J82"/>
    <mergeCell ref="O167:O168"/>
    <mergeCell ref="M167:N168"/>
    <mergeCell ref="L167:L168"/>
    <mergeCell ref="K167:K168"/>
    <mergeCell ref="M100:N100"/>
    <mergeCell ref="B145:P145"/>
    <mergeCell ref="D101:J101"/>
    <mergeCell ref="M101:N101"/>
    <mergeCell ref="M53:N53"/>
    <mergeCell ref="M105:N105"/>
    <mergeCell ref="D108:J108"/>
    <mergeCell ref="D107:J107"/>
    <mergeCell ref="M107:N107"/>
    <mergeCell ref="D109:J109"/>
    <mergeCell ref="M109:N109"/>
    <mergeCell ref="B143:O143"/>
    <mergeCell ref="D106:J106"/>
    <mergeCell ref="M106:N106"/>
    <mergeCell ref="B142:O142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B8:P8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1:P22"/>
  </mergeCells>
  <conditionalFormatting sqref="L169:M172 L65:L109 L23:L58">
    <cfRule type="cellIs" dxfId="51" priority="63" stopIfTrue="1" operator="equal">
      <formula>0</formula>
    </cfRule>
  </conditionalFormatting>
  <conditionalFormatting sqref="D169:H172">
    <cfRule type="cellIs" dxfId="50" priority="62" stopIfTrue="1" operator="equal">
      <formula>0</formula>
    </cfRule>
  </conditionalFormatting>
  <conditionalFormatting sqref="O173">
    <cfRule type="cellIs" dxfId="49" priority="60" stopIfTrue="1" operator="equal">
      <formula>0</formula>
    </cfRule>
  </conditionalFormatting>
  <conditionalFormatting sqref="C165 J165 H165 M165 E165 O165 M16 J14 H14 O14 O16 C14 E14 C16 E16 J16 H16 M14">
    <cfRule type="cellIs" dxfId="48" priority="59" stopIfTrue="1" operator="equal">
      <formula>0</formula>
    </cfRule>
  </conditionalFormatting>
  <conditionalFormatting sqref="B169:C172 K169:K172 B65 C65:H109 C56:D58 C23:H55 K23:K58 K65:K110">
    <cfRule type="cellIs" dxfId="47" priority="58" stopIfTrue="1" operator="equal">
      <formula>0</formula>
    </cfRule>
  </conditionalFormatting>
  <conditionalFormatting sqref="O65:O109 O23:O58">
    <cfRule type="cellIs" dxfId="46" priority="54" stopIfTrue="1" operator="equal">
      <formula>""</formula>
    </cfRule>
  </conditionalFormatting>
  <conditionalFormatting sqref="D18 M65:O109 M23:O58">
    <cfRule type="cellIs" dxfId="45" priority="49" stopIfTrue="1" operator="equal">
      <formula>""</formula>
    </cfRule>
  </conditionalFormatting>
  <conditionalFormatting sqref="F9:L9">
    <cfRule type="cellIs" dxfId="44" priority="34" stopIfTrue="1" operator="equal">
      <formula>""</formula>
    </cfRule>
  </conditionalFormatting>
  <conditionalFormatting sqref="M65:N109 M23:N58">
    <cfRule type="cellIs" dxfId="43" priority="21" operator="equal">
      <formula>0</formula>
    </cfRule>
  </conditionalFormatting>
  <conditionalFormatting sqref="D11:F11">
    <cfRule type="cellIs" dxfId="42" priority="19" stopIfTrue="1" operator="equal">
      <formula>""</formula>
    </cfRule>
  </conditionalFormatting>
  <conditionalFormatting sqref="D11 F9:P9">
    <cfRule type="cellIs" dxfId="41" priority="13" stopIfTrue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73">
      <formula1>0.1</formula1>
      <formula2>99999999999.9999</formula2>
    </dataValidation>
    <dataValidation type="decimal" allowBlank="1" showInputMessage="1" showErrorMessage="1" errorTitle="ATENÇÃO!" error="Esse campo só aceita NÚMEROS. " sqref="L169:N172">
      <formula1>0.1</formula1>
      <formula2>999999999.999999</formula2>
    </dataValidation>
    <dataValidation type="decimal" allowBlank="1" showInputMessage="1" errorTitle="ATENÇÃO!" error="Esse campo só aceita NÚMEROS. " sqref="O169:O172">
      <formula1>0.1</formula1>
      <formula2>999999999.999999</formula2>
    </dataValidation>
    <dataValidation type="whole" allowBlank="1" showInputMessage="1" showErrorMessage="1" errorTitle="ATENÇÃO" error="ESTE CAMPO SÓ ACEITA NÚMEROS INTEIROS" sqref="C169:C172 C23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70:B172"/>
    <dataValidation type="list" allowBlank="1" showErrorMessage="1" sqref="K169:K172 K110">
      <formula1>#REF!</formula1>
    </dataValidation>
    <dataValidation allowBlank="1" showInputMessage="1" showErrorMessage="1" promptTitle="EXEMPLO:" prompt="USD, EUR, GBP, JPY" sqref="M165 C16 C14 M16 M14 C165"/>
    <dataValidation allowBlank="1" showInputMessage="1" showErrorMessage="1" promptTitle="EXEMPLO:" prompt="USD, EUR, GBP, JPY_x000a_" sqref="H165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65 O165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65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$R$23:$R$28</formula1>
    </dataValidation>
  </dataValidations>
  <printOptions horizontalCentered="1" verticalCentered="1"/>
  <pageMargins left="0.59055118110236227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S161"/>
  <sheetViews>
    <sheetView showGridLines="0" showRowColHeaders="0" zoomScaleNormal="100" zoomScaleSheetLayoutView="80" workbookViewId="0"/>
  </sheetViews>
  <sheetFormatPr defaultColWidth="9.140625" defaultRowHeight="12.75" customHeight="1" x14ac:dyDescent="0.2"/>
  <cols>
    <col min="1" max="1" width="2.28515625" style="56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325" customWidth="1"/>
    <col min="6" max="6" width="7.85546875" style="325" customWidth="1"/>
    <col min="7" max="7" width="4" style="325" customWidth="1"/>
    <col min="8" max="8" width="7.5703125" style="325" customWidth="1"/>
    <col min="9" max="9" width="7" style="325" customWidth="1"/>
    <col min="10" max="10" width="6.42578125" style="3" customWidth="1"/>
    <col min="11" max="11" width="5" style="325" customWidth="1"/>
    <col min="12" max="12" width="7.7109375" style="325" customWidth="1"/>
    <col min="13" max="13" width="10.5703125" style="325" customWidth="1"/>
    <col min="14" max="14" width="15.140625" style="325" customWidth="1"/>
    <col min="15" max="15" width="13.42578125" style="325" customWidth="1"/>
    <col min="16" max="16" width="13.85546875" style="325" customWidth="1"/>
    <col min="17" max="17" width="11" style="325" customWidth="1"/>
    <col min="18" max="18" width="2" style="565" customWidth="1"/>
    <col min="19" max="19" width="0" style="325" hidden="1" customWidth="1"/>
    <col min="20" max="16384" width="9.140625" style="325"/>
  </cols>
  <sheetData>
    <row r="1" spans="1:19" s="36" customFormat="1" x14ac:dyDescent="0.2">
      <c r="A1" s="360"/>
      <c r="B1" s="3"/>
      <c r="C1" s="3"/>
      <c r="D1" s="3"/>
      <c r="E1" s="563"/>
      <c r="F1" s="563"/>
      <c r="G1" s="563"/>
      <c r="H1" s="563"/>
      <c r="I1" s="563"/>
      <c r="J1" s="563"/>
      <c r="K1" s="3"/>
      <c r="L1" s="3"/>
      <c r="M1" s="3"/>
      <c r="N1" s="3"/>
      <c r="O1" s="563"/>
      <c r="P1" s="563"/>
      <c r="Q1" s="563"/>
      <c r="R1" s="339"/>
    </row>
    <row r="2" spans="1:19" s="36" customFormat="1" x14ac:dyDescent="0.2">
      <c r="A2" s="365"/>
      <c r="B2" s="3"/>
      <c r="C2" s="3"/>
      <c r="D2" s="3"/>
      <c r="E2" s="563"/>
      <c r="F2" s="563"/>
      <c r="G2" s="563"/>
      <c r="H2" s="563"/>
      <c r="I2" s="563"/>
      <c r="J2" s="563"/>
      <c r="K2" s="3"/>
      <c r="L2" s="3"/>
      <c r="M2" s="3"/>
      <c r="N2" s="3"/>
      <c r="O2" s="697"/>
      <c r="P2" s="697"/>
      <c r="Q2" s="697"/>
      <c r="R2" s="339"/>
    </row>
    <row r="3" spans="1:19" s="36" customFormat="1" x14ac:dyDescent="0.2">
      <c r="A3" s="365"/>
      <c r="B3" s="3"/>
      <c r="C3" s="3"/>
      <c r="D3" s="3"/>
      <c r="E3" s="563"/>
      <c r="F3" s="563"/>
      <c r="G3" s="563"/>
      <c r="H3" s="563"/>
      <c r="I3" s="563"/>
      <c r="J3" s="563"/>
      <c r="K3" s="3"/>
      <c r="Q3" s="563"/>
      <c r="R3" s="339"/>
    </row>
    <row r="4" spans="1:19" s="36" customFormat="1" x14ac:dyDescent="0.2">
      <c r="A4" s="365"/>
      <c r="B4" s="3"/>
      <c r="C4" s="3"/>
      <c r="D4" s="3"/>
      <c r="E4" s="563"/>
      <c r="F4" s="563"/>
      <c r="G4" s="563"/>
      <c r="H4" s="563"/>
      <c r="I4" s="563"/>
      <c r="J4" s="563"/>
      <c r="K4" s="3"/>
      <c r="Q4" s="563"/>
      <c r="R4" s="339"/>
    </row>
    <row r="5" spans="1:19" s="36" customFormat="1" x14ac:dyDescent="0.2">
      <c r="A5" s="365"/>
      <c r="B5" s="3"/>
      <c r="C5" s="3"/>
      <c r="D5" s="3"/>
      <c r="E5" s="563"/>
      <c r="F5" s="563"/>
      <c r="G5" s="563"/>
      <c r="H5" s="563"/>
      <c r="I5" s="563"/>
      <c r="J5" s="563"/>
      <c r="K5" s="3"/>
      <c r="L5" s="3"/>
      <c r="M5" s="3"/>
      <c r="N5" s="3"/>
      <c r="O5" s="563"/>
      <c r="P5" s="563"/>
      <c r="Q5" s="563"/>
      <c r="R5" s="339"/>
    </row>
    <row r="6" spans="1:19" s="4" customFormat="1" ht="18" x14ac:dyDescent="0.25">
      <c r="A6" s="366"/>
      <c r="B6" s="319" t="s">
        <v>277</v>
      </c>
      <c r="C6" s="195"/>
      <c r="D6" s="195"/>
      <c r="E6" s="195"/>
      <c r="F6" s="195"/>
      <c r="G6" s="195"/>
      <c r="H6" s="195"/>
      <c r="I6" s="195"/>
      <c r="Q6" s="56"/>
      <c r="S6" s="562"/>
    </row>
    <row r="7" spans="1:19" s="36" customFormat="1" ht="6" customHeight="1" x14ac:dyDescent="0.2">
      <c r="A7" s="365"/>
      <c r="B7" s="56"/>
      <c r="C7" s="70"/>
      <c r="D7" s="70"/>
      <c r="E7" s="71"/>
      <c r="F7" s="71"/>
      <c r="G7" s="71"/>
      <c r="H7" s="71"/>
      <c r="I7" s="71"/>
      <c r="J7" s="71"/>
      <c r="K7" s="70"/>
      <c r="L7" s="70"/>
      <c r="M7" s="70"/>
      <c r="N7" s="71"/>
      <c r="O7" s="71"/>
      <c r="P7" s="71"/>
      <c r="Q7" s="71"/>
      <c r="R7" s="339"/>
      <c r="S7" s="633"/>
    </row>
    <row r="8" spans="1:19" s="563" customFormat="1" ht="18" x14ac:dyDescent="0.25">
      <c r="A8" s="350"/>
      <c r="B8" s="530"/>
      <c r="C8" s="573"/>
      <c r="D8" s="573"/>
      <c r="E8" s="574"/>
      <c r="F8" s="574"/>
      <c r="G8" s="574"/>
      <c r="H8" s="574"/>
      <c r="I8" s="574"/>
      <c r="J8" s="531" t="s">
        <v>219</v>
      </c>
      <c r="K8" s="575"/>
      <c r="L8" s="574"/>
      <c r="M8" s="574"/>
      <c r="N8" s="8"/>
      <c r="O8" s="8"/>
      <c r="P8" s="8"/>
      <c r="Q8" s="8"/>
      <c r="R8" s="487"/>
      <c r="S8" s="633"/>
    </row>
    <row r="9" spans="1:19" s="36" customFormat="1" ht="26.1" customHeight="1" x14ac:dyDescent="0.2">
      <c r="A9" s="365"/>
      <c r="B9" s="933" t="s">
        <v>118</v>
      </c>
      <c r="C9" s="933"/>
      <c r="D9" s="933"/>
      <c r="E9" s="934"/>
      <c r="F9" s="935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385"/>
      <c r="S9" s="633"/>
    </row>
    <row r="10" spans="1:19" s="36" customFormat="1" ht="6" customHeight="1" x14ac:dyDescent="0.2">
      <c r="A10" s="365"/>
      <c r="B10" s="56"/>
      <c r="C10" s="70"/>
      <c r="D10" s="70"/>
      <c r="E10" s="71"/>
      <c r="F10" s="71"/>
      <c r="G10" s="71"/>
      <c r="H10" s="71"/>
      <c r="I10" s="71"/>
      <c r="J10" s="71"/>
      <c r="K10" s="70"/>
      <c r="L10" s="70"/>
      <c r="M10" s="70"/>
      <c r="N10" s="71"/>
      <c r="O10" s="71"/>
      <c r="P10" s="71"/>
      <c r="Q10" s="71"/>
      <c r="R10" s="339"/>
      <c r="S10" s="633"/>
    </row>
    <row r="11" spans="1:19" s="36" customFormat="1" ht="26.1" customHeight="1" x14ac:dyDescent="0.2">
      <c r="A11" s="365"/>
      <c r="B11" s="936" t="s">
        <v>0</v>
      </c>
      <c r="C11" s="936"/>
      <c r="D11" s="700"/>
      <c r="E11" s="700"/>
      <c r="F11" s="700"/>
      <c r="G11" s="563"/>
      <c r="H11" s="563"/>
      <c r="I11" s="563"/>
      <c r="J11" s="563"/>
      <c r="K11" s="3"/>
      <c r="L11" s="3"/>
      <c r="M11" s="3"/>
      <c r="N11" s="3"/>
      <c r="O11" s="563"/>
      <c r="P11" s="563"/>
      <c r="Q11" s="563"/>
      <c r="R11" s="339"/>
    </row>
    <row r="12" spans="1:19" s="36" customFormat="1" ht="6" customHeight="1" x14ac:dyDescent="0.2">
      <c r="A12" s="365"/>
      <c r="B12" s="3"/>
      <c r="C12" s="3"/>
      <c r="D12" s="3"/>
      <c r="E12" s="563"/>
      <c r="F12" s="563"/>
      <c r="G12" s="563"/>
      <c r="H12" s="563"/>
      <c r="I12" s="563"/>
      <c r="J12" s="563"/>
      <c r="K12" s="3"/>
      <c r="L12" s="3"/>
      <c r="M12" s="3"/>
      <c r="N12" s="3"/>
      <c r="O12" s="563"/>
      <c r="P12" s="563"/>
      <c r="Q12" s="563"/>
      <c r="R12" s="339"/>
    </row>
    <row r="13" spans="1:19" s="36" customFormat="1" ht="26.1" customHeight="1" x14ac:dyDescent="0.2">
      <c r="A13" s="365"/>
      <c r="B13" s="932" t="s">
        <v>222</v>
      </c>
      <c r="C13" s="932"/>
      <c r="D13" s="701" t="str">
        <f>IF(SUM(O16:O51,O57:O97)=0,"",SUM(O16:O51,O57:O97))</f>
        <v/>
      </c>
      <c r="E13" s="701"/>
      <c r="F13" s="701"/>
      <c r="G13" s="540"/>
      <c r="H13" s="932" t="s">
        <v>223</v>
      </c>
      <c r="I13" s="932"/>
      <c r="J13" s="932"/>
      <c r="K13" s="759" t="str">
        <f>IF(SUM(P16:P51,P57:P97)=0,"",SUM(P16:P51,P57:P97))</f>
        <v/>
      </c>
      <c r="L13" s="759"/>
      <c r="M13" s="759"/>
      <c r="N13" s="540"/>
      <c r="O13" s="540"/>
      <c r="P13" s="540"/>
      <c r="Q13" s="540"/>
      <c r="R13" s="339"/>
    </row>
    <row r="14" spans="1:19" s="39" customFormat="1" ht="6" customHeight="1" x14ac:dyDescent="0.2">
      <c r="A14" s="384"/>
      <c r="B14" s="18"/>
      <c r="C14" s="18"/>
      <c r="D14" s="18"/>
      <c r="E14" s="1"/>
      <c r="F14" s="1"/>
      <c r="G14" s="1"/>
      <c r="H14" s="1"/>
      <c r="I14" s="1"/>
      <c r="J14" s="1"/>
      <c r="K14" s="18"/>
      <c r="L14" s="18"/>
      <c r="M14" s="18"/>
      <c r="N14" s="18"/>
      <c r="O14" s="1"/>
      <c r="P14" s="1"/>
      <c r="Q14" s="1"/>
      <c r="R14" s="345"/>
      <c r="S14" s="38"/>
    </row>
    <row r="15" spans="1:19" s="41" customFormat="1" ht="26.1" customHeight="1" x14ac:dyDescent="0.2">
      <c r="A15" s="369"/>
      <c r="B15" s="561" t="s">
        <v>1</v>
      </c>
      <c r="C15" s="561" t="s">
        <v>7</v>
      </c>
      <c r="D15" s="711" t="s">
        <v>8</v>
      </c>
      <c r="E15" s="712"/>
      <c r="F15" s="712"/>
      <c r="G15" s="712"/>
      <c r="H15" s="712"/>
      <c r="I15" s="712"/>
      <c r="J15" s="712"/>
      <c r="K15" s="712"/>
      <c r="L15" s="713"/>
      <c r="M15" s="578" t="s">
        <v>224</v>
      </c>
      <c r="N15" s="560" t="s">
        <v>3</v>
      </c>
      <c r="O15" s="579" t="s">
        <v>225</v>
      </c>
      <c r="P15" s="579" t="s">
        <v>226</v>
      </c>
      <c r="Q15" s="561" t="s">
        <v>2</v>
      </c>
      <c r="R15" s="386"/>
      <c r="S15" s="547" t="s">
        <v>227</v>
      </c>
    </row>
    <row r="16" spans="1:19" s="42" customFormat="1" ht="27.95" customHeight="1" x14ac:dyDescent="0.2">
      <c r="A16" s="212"/>
      <c r="B16" s="166"/>
      <c r="C16" s="166"/>
      <c r="D16" s="937"/>
      <c r="E16" s="937"/>
      <c r="F16" s="937"/>
      <c r="G16" s="937"/>
      <c r="H16" s="937"/>
      <c r="I16" s="937"/>
      <c r="J16" s="937"/>
      <c r="K16" s="937"/>
      <c r="L16" s="937"/>
      <c r="M16" s="580"/>
      <c r="N16" s="581"/>
      <c r="O16" s="582" t="str">
        <f t="shared" ref="O16:O51" si="0">IF(M16="DIP",C16*N16,"")</f>
        <v/>
      </c>
      <c r="P16" s="583" t="str">
        <f t="shared" ref="P16:P51" si="1">IF(M16="DIE",C16*N16,"")</f>
        <v/>
      </c>
      <c r="Q16" s="52"/>
      <c r="R16" s="339"/>
      <c r="S16" s="547" t="s">
        <v>228</v>
      </c>
    </row>
    <row r="17" spans="1:19" s="42" customFormat="1" ht="27.95" customHeight="1" x14ac:dyDescent="0.2">
      <c r="A17" s="212"/>
      <c r="B17" s="166"/>
      <c r="C17" s="166"/>
      <c r="D17" s="937"/>
      <c r="E17" s="937"/>
      <c r="F17" s="937"/>
      <c r="G17" s="937"/>
      <c r="H17" s="937"/>
      <c r="I17" s="937"/>
      <c r="J17" s="937"/>
      <c r="K17" s="937"/>
      <c r="L17" s="937"/>
      <c r="M17" s="580"/>
      <c r="N17" s="581"/>
      <c r="O17" s="582" t="str">
        <f t="shared" si="0"/>
        <v/>
      </c>
      <c r="P17" s="583" t="str">
        <f t="shared" si="1"/>
        <v/>
      </c>
      <c r="Q17" s="52"/>
      <c r="R17" s="339"/>
      <c r="S17" s="36"/>
    </row>
    <row r="18" spans="1:19" s="42" customFormat="1" ht="27.95" customHeight="1" x14ac:dyDescent="0.2">
      <c r="A18" s="212"/>
      <c r="B18" s="166"/>
      <c r="C18" s="166"/>
      <c r="D18" s="937"/>
      <c r="E18" s="937"/>
      <c r="F18" s="937"/>
      <c r="G18" s="937"/>
      <c r="H18" s="937"/>
      <c r="I18" s="937"/>
      <c r="J18" s="937"/>
      <c r="K18" s="937"/>
      <c r="L18" s="937"/>
      <c r="M18" s="580"/>
      <c r="N18" s="581"/>
      <c r="O18" s="582" t="str">
        <f t="shared" si="0"/>
        <v/>
      </c>
      <c r="P18" s="583" t="str">
        <f t="shared" si="1"/>
        <v/>
      </c>
      <c r="Q18" s="52"/>
      <c r="R18" s="339"/>
      <c r="S18" s="36"/>
    </row>
    <row r="19" spans="1:19" s="42" customFormat="1" ht="27.95" customHeight="1" x14ac:dyDescent="0.2">
      <c r="A19" s="212"/>
      <c r="B19" s="166"/>
      <c r="C19" s="166"/>
      <c r="D19" s="937"/>
      <c r="E19" s="937"/>
      <c r="F19" s="937"/>
      <c r="G19" s="937"/>
      <c r="H19" s="937"/>
      <c r="I19" s="937"/>
      <c r="J19" s="937"/>
      <c r="K19" s="937"/>
      <c r="L19" s="937"/>
      <c r="M19" s="580"/>
      <c r="N19" s="581"/>
      <c r="O19" s="582" t="str">
        <f t="shared" si="0"/>
        <v/>
      </c>
      <c r="P19" s="583" t="str">
        <f t="shared" si="1"/>
        <v/>
      </c>
      <c r="Q19" s="52"/>
      <c r="R19" s="339"/>
      <c r="S19" s="36"/>
    </row>
    <row r="20" spans="1:19" s="42" customFormat="1" ht="27.95" customHeight="1" x14ac:dyDescent="0.2">
      <c r="A20" s="212"/>
      <c r="B20" s="166"/>
      <c r="C20" s="166"/>
      <c r="D20" s="937"/>
      <c r="E20" s="937"/>
      <c r="F20" s="937"/>
      <c r="G20" s="937"/>
      <c r="H20" s="937"/>
      <c r="I20" s="937"/>
      <c r="J20" s="937"/>
      <c r="K20" s="937"/>
      <c r="L20" s="937"/>
      <c r="M20" s="580"/>
      <c r="N20" s="581"/>
      <c r="O20" s="582" t="str">
        <f t="shared" si="0"/>
        <v/>
      </c>
      <c r="P20" s="583" t="str">
        <f t="shared" si="1"/>
        <v/>
      </c>
      <c r="Q20" s="52"/>
      <c r="R20" s="339"/>
      <c r="S20" s="36"/>
    </row>
    <row r="21" spans="1:19" s="42" customFormat="1" ht="27.95" customHeight="1" x14ac:dyDescent="0.2">
      <c r="A21" s="212"/>
      <c r="B21" s="166"/>
      <c r="C21" s="166"/>
      <c r="D21" s="937"/>
      <c r="E21" s="937"/>
      <c r="F21" s="937"/>
      <c r="G21" s="937"/>
      <c r="H21" s="937"/>
      <c r="I21" s="937"/>
      <c r="J21" s="937"/>
      <c r="K21" s="937"/>
      <c r="L21" s="937"/>
      <c r="M21" s="580"/>
      <c r="N21" s="581"/>
      <c r="O21" s="582" t="str">
        <f t="shared" si="0"/>
        <v/>
      </c>
      <c r="P21" s="583" t="str">
        <f t="shared" si="1"/>
        <v/>
      </c>
      <c r="Q21" s="52"/>
      <c r="R21" s="339"/>
      <c r="S21" s="36"/>
    </row>
    <row r="22" spans="1:19" s="42" customFormat="1" ht="27.95" customHeight="1" x14ac:dyDescent="0.2">
      <c r="A22" s="212"/>
      <c r="B22" s="166"/>
      <c r="C22" s="166"/>
      <c r="D22" s="937"/>
      <c r="E22" s="937"/>
      <c r="F22" s="937"/>
      <c r="G22" s="937"/>
      <c r="H22" s="937"/>
      <c r="I22" s="937"/>
      <c r="J22" s="937"/>
      <c r="K22" s="937"/>
      <c r="L22" s="937"/>
      <c r="M22" s="580"/>
      <c r="N22" s="581"/>
      <c r="O22" s="582" t="str">
        <f t="shared" si="0"/>
        <v/>
      </c>
      <c r="P22" s="583" t="str">
        <f t="shared" si="1"/>
        <v/>
      </c>
      <c r="Q22" s="52"/>
      <c r="R22" s="339"/>
      <c r="S22" s="36"/>
    </row>
    <row r="23" spans="1:19" s="42" customFormat="1" ht="27.95" customHeight="1" x14ac:dyDescent="0.2">
      <c r="A23" s="212"/>
      <c r="B23" s="166"/>
      <c r="C23" s="166"/>
      <c r="D23" s="937"/>
      <c r="E23" s="937"/>
      <c r="F23" s="937"/>
      <c r="G23" s="937"/>
      <c r="H23" s="937"/>
      <c r="I23" s="937"/>
      <c r="J23" s="937"/>
      <c r="K23" s="937"/>
      <c r="L23" s="937"/>
      <c r="M23" s="580"/>
      <c r="N23" s="581"/>
      <c r="O23" s="582" t="str">
        <f t="shared" si="0"/>
        <v/>
      </c>
      <c r="P23" s="583" t="str">
        <f t="shared" si="1"/>
        <v/>
      </c>
      <c r="Q23" s="52"/>
      <c r="R23" s="339"/>
      <c r="S23" s="36"/>
    </row>
    <row r="24" spans="1:19" s="42" customFormat="1" ht="27.95" customHeight="1" x14ac:dyDescent="0.2">
      <c r="A24" s="212"/>
      <c r="B24" s="166"/>
      <c r="C24" s="166"/>
      <c r="D24" s="937"/>
      <c r="E24" s="937"/>
      <c r="F24" s="937"/>
      <c r="G24" s="937"/>
      <c r="H24" s="937"/>
      <c r="I24" s="937"/>
      <c r="J24" s="937"/>
      <c r="K24" s="937"/>
      <c r="L24" s="937"/>
      <c r="M24" s="580"/>
      <c r="N24" s="581"/>
      <c r="O24" s="582" t="str">
        <f t="shared" si="0"/>
        <v/>
      </c>
      <c r="P24" s="583" t="str">
        <f t="shared" si="1"/>
        <v/>
      </c>
      <c r="Q24" s="52"/>
      <c r="R24" s="339"/>
      <c r="S24" s="36"/>
    </row>
    <row r="25" spans="1:19" s="42" customFormat="1" ht="27.95" customHeight="1" x14ac:dyDescent="0.2">
      <c r="A25" s="212"/>
      <c r="B25" s="166"/>
      <c r="C25" s="166"/>
      <c r="D25" s="937"/>
      <c r="E25" s="937"/>
      <c r="F25" s="937"/>
      <c r="G25" s="937"/>
      <c r="H25" s="937"/>
      <c r="I25" s="937"/>
      <c r="J25" s="937"/>
      <c r="K25" s="937"/>
      <c r="L25" s="937"/>
      <c r="M25" s="580"/>
      <c r="N25" s="581"/>
      <c r="O25" s="582" t="str">
        <f t="shared" si="0"/>
        <v/>
      </c>
      <c r="P25" s="583" t="str">
        <f t="shared" si="1"/>
        <v/>
      </c>
      <c r="Q25" s="52"/>
      <c r="R25" s="339"/>
      <c r="S25" s="36"/>
    </row>
    <row r="26" spans="1:19" s="42" customFormat="1" ht="27.95" customHeight="1" x14ac:dyDescent="0.2">
      <c r="A26" s="212"/>
      <c r="B26" s="166"/>
      <c r="C26" s="166"/>
      <c r="D26" s="937"/>
      <c r="E26" s="937"/>
      <c r="F26" s="937"/>
      <c r="G26" s="937"/>
      <c r="H26" s="937"/>
      <c r="I26" s="937"/>
      <c r="J26" s="937"/>
      <c r="K26" s="937"/>
      <c r="L26" s="937"/>
      <c r="M26" s="580"/>
      <c r="N26" s="581"/>
      <c r="O26" s="582" t="str">
        <f t="shared" si="0"/>
        <v/>
      </c>
      <c r="P26" s="583" t="str">
        <f t="shared" si="1"/>
        <v/>
      </c>
      <c r="Q26" s="52"/>
      <c r="R26" s="339"/>
      <c r="S26" s="36"/>
    </row>
    <row r="27" spans="1:19" s="42" customFormat="1" ht="27.95" customHeight="1" x14ac:dyDescent="0.2">
      <c r="A27" s="212"/>
      <c r="B27" s="166"/>
      <c r="C27" s="166"/>
      <c r="D27" s="937"/>
      <c r="E27" s="937"/>
      <c r="F27" s="937"/>
      <c r="G27" s="937"/>
      <c r="H27" s="937"/>
      <c r="I27" s="937"/>
      <c r="J27" s="937"/>
      <c r="K27" s="937"/>
      <c r="L27" s="937"/>
      <c r="M27" s="580"/>
      <c r="N27" s="581"/>
      <c r="O27" s="582" t="str">
        <f t="shared" si="0"/>
        <v/>
      </c>
      <c r="P27" s="583" t="str">
        <f t="shared" si="1"/>
        <v/>
      </c>
      <c r="Q27" s="52"/>
      <c r="R27" s="339"/>
      <c r="S27" s="36"/>
    </row>
    <row r="28" spans="1:19" s="42" customFormat="1" ht="27.95" customHeight="1" x14ac:dyDescent="0.2">
      <c r="A28" s="212"/>
      <c r="B28" s="166"/>
      <c r="C28" s="166"/>
      <c r="D28" s="937"/>
      <c r="E28" s="937"/>
      <c r="F28" s="937"/>
      <c r="G28" s="937"/>
      <c r="H28" s="937"/>
      <c r="I28" s="937"/>
      <c r="J28" s="937"/>
      <c r="K28" s="937"/>
      <c r="L28" s="937"/>
      <c r="M28" s="580"/>
      <c r="N28" s="581"/>
      <c r="O28" s="582" t="str">
        <f t="shared" si="0"/>
        <v/>
      </c>
      <c r="P28" s="583" t="str">
        <f t="shared" si="1"/>
        <v/>
      </c>
      <c r="Q28" s="52"/>
      <c r="R28" s="339"/>
      <c r="S28" s="36"/>
    </row>
    <row r="29" spans="1:19" s="42" customFormat="1" ht="27.95" customHeight="1" x14ac:dyDescent="0.2">
      <c r="A29" s="212"/>
      <c r="B29" s="166"/>
      <c r="C29" s="166"/>
      <c r="D29" s="937"/>
      <c r="E29" s="937"/>
      <c r="F29" s="937"/>
      <c r="G29" s="937"/>
      <c r="H29" s="937"/>
      <c r="I29" s="937"/>
      <c r="J29" s="937"/>
      <c r="K29" s="937"/>
      <c r="L29" s="937"/>
      <c r="M29" s="580"/>
      <c r="N29" s="581"/>
      <c r="O29" s="582" t="str">
        <f t="shared" si="0"/>
        <v/>
      </c>
      <c r="P29" s="583" t="str">
        <f t="shared" si="1"/>
        <v/>
      </c>
      <c r="Q29" s="52"/>
      <c r="R29" s="339"/>
      <c r="S29" s="36"/>
    </row>
    <row r="30" spans="1:19" s="42" customFormat="1" ht="27.95" customHeight="1" x14ac:dyDescent="0.2">
      <c r="A30" s="212"/>
      <c r="B30" s="166"/>
      <c r="C30" s="166"/>
      <c r="D30" s="937"/>
      <c r="E30" s="937"/>
      <c r="F30" s="937"/>
      <c r="G30" s="937"/>
      <c r="H30" s="937"/>
      <c r="I30" s="937"/>
      <c r="J30" s="937"/>
      <c r="K30" s="937"/>
      <c r="L30" s="937"/>
      <c r="M30" s="580"/>
      <c r="N30" s="581"/>
      <c r="O30" s="582" t="str">
        <f t="shared" si="0"/>
        <v/>
      </c>
      <c r="P30" s="583" t="str">
        <f t="shared" si="1"/>
        <v/>
      </c>
      <c r="Q30" s="52"/>
      <c r="R30" s="339"/>
      <c r="S30" s="36"/>
    </row>
    <row r="31" spans="1:19" s="42" customFormat="1" ht="27.95" customHeight="1" x14ac:dyDescent="0.2">
      <c r="A31" s="212"/>
      <c r="B31" s="166"/>
      <c r="C31" s="166"/>
      <c r="D31" s="937"/>
      <c r="E31" s="937"/>
      <c r="F31" s="937"/>
      <c r="G31" s="937"/>
      <c r="H31" s="937"/>
      <c r="I31" s="937"/>
      <c r="J31" s="937"/>
      <c r="K31" s="937"/>
      <c r="L31" s="937"/>
      <c r="M31" s="580"/>
      <c r="N31" s="581"/>
      <c r="O31" s="582" t="str">
        <f t="shared" si="0"/>
        <v/>
      </c>
      <c r="P31" s="583" t="str">
        <f t="shared" si="1"/>
        <v/>
      </c>
      <c r="Q31" s="52"/>
      <c r="R31" s="339"/>
      <c r="S31" s="36"/>
    </row>
    <row r="32" spans="1:19" s="42" customFormat="1" ht="27.95" customHeight="1" x14ac:dyDescent="0.2">
      <c r="A32" s="212"/>
      <c r="B32" s="166"/>
      <c r="C32" s="166"/>
      <c r="D32" s="937"/>
      <c r="E32" s="937"/>
      <c r="F32" s="937"/>
      <c r="G32" s="937"/>
      <c r="H32" s="937"/>
      <c r="I32" s="937"/>
      <c r="J32" s="937"/>
      <c r="K32" s="937"/>
      <c r="L32" s="937"/>
      <c r="M32" s="580"/>
      <c r="N32" s="581"/>
      <c r="O32" s="582" t="str">
        <f t="shared" si="0"/>
        <v/>
      </c>
      <c r="P32" s="583" t="str">
        <f t="shared" si="1"/>
        <v/>
      </c>
      <c r="Q32" s="52"/>
      <c r="R32" s="339"/>
      <c r="S32" s="36"/>
    </row>
    <row r="33" spans="1:19" s="42" customFormat="1" ht="27.95" customHeight="1" x14ac:dyDescent="0.2">
      <c r="A33" s="212"/>
      <c r="B33" s="166"/>
      <c r="C33" s="166"/>
      <c r="D33" s="937"/>
      <c r="E33" s="937"/>
      <c r="F33" s="937"/>
      <c r="G33" s="937"/>
      <c r="H33" s="937"/>
      <c r="I33" s="937"/>
      <c r="J33" s="937"/>
      <c r="K33" s="937"/>
      <c r="L33" s="937"/>
      <c r="M33" s="580"/>
      <c r="N33" s="581"/>
      <c r="O33" s="582" t="str">
        <f t="shared" si="0"/>
        <v/>
      </c>
      <c r="P33" s="583" t="str">
        <f t="shared" si="1"/>
        <v/>
      </c>
      <c r="Q33" s="52"/>
      <c r="R33" s="339"/>
      <c r="S33" s="36"/>
    </row>
    <row r="34" spans="1:19" s="42" customFormat="1" ht="27.95" customHeight="1" x14ac:dyDescent="0.2">
      <c r="A34" s="212"/>
      <c r="B34" s="166"/>
      <c r="C34" s="166"/>
      <c r="D34" s="937"/>
      <c r="E34" s="937"/>
      <c r="F34" s="937"/>
      <c r="G34" s="937"/>
      <c r="H34" s="937"/>
      <c r="I34" s="937"/>
      <c r="J34" s="937"/>
      <c r="K34" s="937"/>
      <c r="L34" s="937"/>
      <c r="M34" s="580"/>
      <c r="N34" s="581"/>
      <c r="O34" s="582" t="str">
        <f t="shared" si="0"/>
        <v/>
      </c>
      <c r="P34" s="583" t="str">
        <f t="shared" si="1"/>
        <v/>
      </c>
      <c r="Q34" s="52"/>
      <c r="R34" s="339"/>
    </row>
    <row r="35" spans="1:19" s="42" customFormat="1" ht="27.95" customHeight="1" x14ac:dyDescent="0.2">
      <c r="A35" s="212"/>
      <c r="B35" s="166"/>
      <c r="C35" s="166"/>
      <c r="D35" s="937"/>
      <c r="E35" s="937"/>
      <c r="F35" s="937"/>
      <c r="G35" s="937"/>
      <c r="H35" s="937"/>
      <c r="I35" s="937"/>
      <c r="J35" s="937"/>
      <c r="K35" s="937"/>
      <c r="L35" s="937"/>
      <c r="M35" s="580"/>
      <c r="N35" s="581"/>
      <c r="O35" s="582" t="str">
        <f t="shared" si="0"/>
        <v/>
      </c>
      <c r="P35" s="583" t="str">
        <f t="shared" si="1"/>
        <v/>
      </c>
      <c r="Q35" s="52"/>
      <c r="R35" s="339"/>
      <c r="S35" s="36"/>
    </row>
    <row r="36" spans="1:19" s="42" customFormat="1" ht="27.95" customHeight="1" x14ac:dyDescent="0.2">
      <c r="A36" s="212"/>
      <c r="B36" s="166"/>
      <c r="C36" s="166"/>
      <c r="D36" s="937"/>
      <c r="E36" s="937"/>
      <c r="F36" s="937"/>
      <c r="G36" s="937"/>
      <c r="H36" s="937"/>
      <c r="I36" s="937"/>
      <c r="J36" s="937"/>
      <c r="K36" s="937"/>
      <c r="L36" s="937"/>
      <c r="M36" s="580"/>
      <c r="N36" s="581"/>
      <c r="O36" s="582" t="str">
        <f t="shared" si="0"/>
        <v/>
      </c>
      <c r="P36" s="583" t="str">
        <f t="shared" si="1"/>
        <v/>
      </c>
      <c r="Q36" s="52"/>
      <c r="R36" s="339"/>
      <c r="S36" s="36"/>
    </row>
    <row r="37" spans="1:19" s="42" customFormat="1" ht="27.95" customHeight="1" x14ac:dyDescent="0.2">
      <c r="A37" s="212"/>
      <c r="B37" s="166"/>
      <c r="C37" s="166"/>
      <c r="D37" s="937"/>
      <c r="E37" s="937"/>
      <c r="F37" s="937"/>
      <c r="G37" s="937"/>
      <c r="H37" s="937"/>
      <c r="I37" s="937"/>
      <c r="J37" s="937"/>
      <c r="K37" s="937"/>
      <c r="L37" s="937"/>
      <c r="M37" s="580"/>
      <c r="N37" s="581"/>
      <c r="O37" s="582" t="str">
        <f t="shared" si="0"/>
        <v/>
      </c>
      <c r="P37" s="583" t="str">
        <f t="shared" si="1"/>
        <v/>
      </c>
      <c r="Q37" s="52"/>
      <c r="R37" s="339"/>
      <c r="S37" s="36"/>
    </row>
    <row r="38" spans="1:19" s="42" customFormat="1" ht="27.95" customHeight="1" x14ac:dyDescent="0.2">
      <c r="A38" s="212"/>
      <c r="B38" s="166"/>
      <c r="C38" s="166"/>
      <c r="D38" s="937"/>
      <c r="E38" s="937"/>
      <c r="F38" s="937"/>
      <c r="G38" s="937"/>
      <c r="H38" s="937"/>
      <c r="I38" s="937"/>
      <c r="J38" s="937"/>
      <c r="K38" s="937"/>
      <c r="L38" s="937"/>
      <c r="M38" s="580"/>
      <c r="N38" s="581"/>
      <c r="O38" s="582" t="str">
        <f t="shared" si="0"/>
        <v/>
      </c>
      <c r="P38" s="583" t="str">
        <f t="shared" si="1"/>
        <v/>
      </c>
      <c r="Q38" s="52"/>
      <c r="R38" s="339"/>
      <c r="S38" s="36"/>
    </row>
    <row r="39" spans="1:19" s="42" customFormat="1" ht="27.95" customHeight="1" x14ac:dyDescent="0.2">
      <c r="A39" s="212"/>
      <c r="B39" s="166"/>
      <c r="C39" s="166"/>
      <c r="D39" s="937"/>
      <c r="E39" s="937"/>
      <c r="F39" s="937"/>
      <c r="G39" s="937"/>
      <c r="H39" s="937"/>
      <c r="I39" s="937"/>
      <c r="J39" s="937"/>
      <c r="K39" s="937"/>
      <c r="L39" s="937"/>
      <c r="M39" s="580"/>
      <c r="N39" s="581"/>
      <c r="O39" s="582" t="str">
        <f t="shared" si="0"/>
        <v/>
      </c>
      <c r="P39" s="583" t="str">
        <f t="shared" si="1"/>
        <v/>
      </c>
      <c r="Q39" s="52"/>
      <c r="R39" s="339"/>
      <c r="S39" s="36"/>
    </row>
    <row r="40" spans="1:19" s="42" customFormat="1" ht="27.95" customHeight="1" x14ac:dyDescent="0.2">
      <c r="A40" s="212"/>
      <c r="B40" s="166"/>
      <c r="C40" s="166"/>
      <c r="D40" s="937"/>
      <c r="E40" s="937"/>
      <c r="F40" s="937"/>
      <c r="G40" s="937"/>
      <c r="H40" s="937"/>
      <c r="I40" s="937"/>
      <c r="J40" s="937"/>
      <c r="K40" s="937"/>
      <c r="L40" s="937"/>
      <c r="M40" s="580"/>
      <c r="N40" s="581"/>
      <c r="O40" s="582" t="str">
        <f t="shared" si="0"/>
        <v/>
      </c>
      <c r="P40" s="583" t="str">
        <f t="shared" si="1"/>
        <v/>
      </c>
      <c r="Q40" s="52"/>
      <c r="R40" s="339"/>
      <c r="S40" s="36"/>
    </row>
    <row r="41" spans="1:19" s="42" customFormat="1" ht="27.95" customHeight="1" x14ac:dyDescent="0.2">
      <c r="A41" s="212"/>
      <c r="B41" s="166"/>
      <c r="C41" s="166"/>
      <c r="D41" s="937"/>
      <c r="E41" s="937"/>
      <c r="F41" s="937"/>
      <c r="G41" s="937"/>
      <c r="H41" s="937"/>
      <c r="I41" s="937"/>
      <c r="J41" s="937"/>
      <c r="K41" s="937"/>
      <c r="L41" s="937"/>
      <c r="M41" s="580"/>
      <c r="N41" s="581"/>
      <c r="O41" s="582" t="str">
        <f t="shared" si="0"/>
        <v/>
      </c>
      <c r="P41" s="583" t="str">
        <f t="shared" si="1"/>
        <v/>
      </c>
      <c r="Q41" s="52"/>
      <c r="R41" s="339"/>
      <c r="S41" s="36"/>
    </row>
    <row r="42" spans="1:19" s="42" customFormat="1" ht="27.95" customHeight="1" x14ac:dyDescent="0.2">
      <c r="A42" s="212"/>
      <c r="B42" s="166"/>
      <c r="C42" s="166"/>
      <c r="D42" s="937"/>
      <c r="E42" s="937"/>
      <c r="F42" s="937"/>
      <c r="G42" s="937"/>
      <c r="H42" s="937"/>
      <c r="I42" s="937"/>
      <c r="J42" s="937"/>
      <c r="K42" s="937"/>
      <c r="L42" s="937"/>
      <c r="M42" s="580"/>
      <c r="N42" s="581"/>
      <c r="O42" s="582" t="str">
        <f t="shared" si="0"/>
        <v/>
      </c>
      <c r="P42" s="583" t="str">
        <f t="shared" si="1"/>
        <v/>
      </c>
      <c r="Q42" s="52"/>
      <c r="R42" s="339"/>
      <c r="S42" s="36"/>
    </row>
    <row r="43" spans="1:19" s="42" customFormat="1" ht="27.95" customHeight="1" x14ac:dyDescent="0.2">
      <c r="A43" s="212"/>
      <c r="B43" s="166"/>
      <c r="C43" s="166"/>
      <c r="D43" s="937"/>
      <c r="E43" s="937"/>
      <c r="F43" s="937"/>
      <c r="G43" s="937"/>
      <c r="H43" s="937"/>
      <c r="I43" s="937"/>
      <c r="J43" s="937"/>
      <c r="K43" s="937"/>
      <c r="L43" s="937"/>
      <c r="M43" s="580"/>
      <c r="N43" s="581"/>
      <c r="O43" s="582" t="str">
        <f t="shared" si="0"/>
        <v/>
      </c>
      <c r="P43" s="583" t="str">
        <f t="shared" si="1"/>
        <v/>
      </c>
      <c r="Q43" s="52"/>
      <c r="R43" s="339"/>
      <c r="S43" s="36"/>
    </row>
    <row r="44" spans="1:19" s="42" customFormat="1" ht="27.95" customHeight="1" x14ac:dyDescent="0.2">
      <c r="A44" s="212"/>
      <c r="B44" s="166"/>
      <c r="C44" s="166"/>
      <c r="D44" s="937"/>
      <c r="E44" s="937"/>
      <c r="F44" s="937"/>
      <c r="G44" s="937"/>
      <c r="H44" s="937"/>
      <c r="I44" s="937"/>
      <c r="J44" s="937"/>
      <c r="K44" s="937"/>
      <c r="L44" s="937"/>
      <c r="M44" s="580"/>
      <c r="N44" s="581"/>
      <c r="O44" s="582" t="str">
        <f t="shared" si="0"/>
        <v/>
      </c>
      <c r="P44" s="583" t="str">
        <f t="shared" si="1"/>
        <v/>
      </c>
      <c r="Q44" s="52"/>
      <c r="R44" s="339"/>
      <c r="S44" s="36"/>
    </row>
    <row r="45" spans="1:19" s="42" customFormat="1" ht="27.95" customHeight="1" x14ac:dyDescent="0.2">
      <c r="A45" s="212"/>
      <c r="B45" s="166"/>
      <c r="C45" s="166"/>
      <c r="D45" s="937"/>
      <c r="E45" s="937"/>
      <c r="F45" s="937"/>
      <c r="G45" s="937"/>
      <c r="H45" s="937"/>
      <c r="I45" s="937"/>
      <c r="J45" s="937"/>
      <c r="K45" s="937"/>
      <c r="L45" s="937"/>
      <c r="M45" s="580"/>
      <c r="N45" s="581"/>
      <c r="O45" s="582" t="str">
        <f t="shared" si="0"/>
        <v/>
      </c>
      <c r="P45" s="583" t="str">
        <f t="shared" si="1"/>
        <v/>
      </c>
      <c r="Q45" s="52"/>
      <c r="R45" s="339"/>
      <c r="S45" s="36"/>
    </row>
    <row r="46" spans="1:19" s="42" customFormat="1" ht="27.95" customHeight="1" x14ac:dyDescent="0.2">
      <c r="A46" s="212"/>
      <c r="B46" s="166"/>
      <c r="C46" s="166"/>
      <c r="D46" s="937"/>
      <c r="E46" s="937"/>
      <c r="F46" s="937"/>
      <c r="G46" s="937"/>
      <c r="H46" s="937"/>
      <c r="I46" s="937"/>
      <c r="J46" s="937"/>
      <c r="K46" s="937"/>
      <c r="L46" s="937"/>
      <c r="M46" s="580"/>
      <c r="N46" s="581"/>
      <c r="O46" s="582" t="str">
        <f t="shared" si="0"/>
        <v/>
      </c>
      <c r="P46" s="583" t="str">
        <f t="shared" si="1"/>
        <v/>
      </c>
      <c r="Q46" s="52"/>
      <c r="R46" s="339"/>
      <c r="S46" s="36"/>
    </row>
    <row r="47" spans="1:19" s="42" customFormat="1" ht="27.95" customHeight="1" x14ac:dyDescent="0.2">
      <c r="A47" s="212"/>
      <c r="B47" s="166"/>
      <c r="C47" s="166"/>
      <c r="D47" s="937"/>
      <c r="E47" s="937"/>
      <c r="F47" s="937"/>
      <c r="G47" s="937"/>
      <c r="H47" s="937"/>
      <c r="I47" s="937"/>
      <c r="J47" s="937"/>
      <c r="K47" s="937"/>
      <c r="L47" s="937"/>
      <c r="M47" s="580"/>
      <c r="N47" s="581"/>
      <c r="O47" s="582" t="str">
        <f t="shared" si="0"/>
        <v/>
      </c>
      <c r="P47" s="583" t="str">
        <f t="shared" si="1"/>
        <v/>
      </c>
      <c r="Q47" s="52"/>
      <c r="R47" s="339"/>
      <c r="S47" s="36"/>
    </row>
    <row r="48" spans="1:19" s="42" customFormat="1" ht="27.95" customHeight="1" x14ac:dyDescent="0.2">
      <c r="A48" s="212"/>
      <c r="B48" s="166"/>
      <c r="C48" s="166"/>
      <c r="D48" s="937"/>
      <c r="E48" s="937"/>
      <c r="F48" s="937"/>
      <c r="G48" s="937"/>
      <c r="H48" s="937"/>
      <c r="I48" s="937"/>
      <c r="J48" s="937"/>
      <c r="K48" s="937"/>
      <c r="L48" s="937"/>
      <c r="M48" s="580"/>
      <c r="N48" s="581"/>
      <c r="O48" s="582" t="str">
        <f t="shared" si="0"/>
        <v/>
      </c>
      <c r="P48" s="583" t="str">
        <f t="shared" si="1"/>
        <v/>
      </c>
      <c r="Q48" s="52"/>
      <c r="R48" s="339"/>
      <c r="S48" s="36"/>
    </row>
    <row r="49" spans="1:19" s="42" customFormat="1" ht="27.95" customHeight="1" x14ac:dyDescent="0.2">
      <c r="A49" s="212"/>
      <c r="B49" s="166"/>
      <c r="C49" s="166"/>
      <c r="D49" s="937"/>
      <c r="E49" s="937"/>
      <c r="F49" s="937"/>
      <c r="G49" s="937"/>
      <c r="H49" s="937"/>
      <c r="I49" s="937"/>
      <c r="J49" s="937"/>
      <c r="K49" s="937"/>
      <c r="L49" s="937"/>
      <c r="M49" s="580"/>
      <c r="N49" s="581"/>
      <c r="O49" s="582" t="str">
        <f t="shared" si="0"/>
        <v/>
      </c>
      <c r="P49" s="583" t="str">
        <f t="shared" si="1"/>
        <v/>
      </c>
      <c r="Q49" s="52"/>
      <c r="R49" s="339"/>
      <c r="S49" s="36"/>
    </row>
    <row r="50" spans="1:19" s="42" customFormat="1" ht="27.95" customHeight="1" x14ac:dyDescent="0.2">
      <c r="A50" s="212"/>
      <c r="B50" s="166"/>
      <c r="C50" s="166"/>
      <c r="D50" s="937"/>
      <c r="E50" s="937"/>
      <c r="F50" s="937"/>
      <c r="G50" s="937"/>
      <c r="H50" s="937"/>
      <c r="I50" s="937"/>
      <c r="J50" s="937"/>
      <c r="K50" s="937"/>
      <c r="L50" s="937"/>
      <c r="M50" s="580"/>
      <c r="N50" s="581"/>
      <c r="O50" s="582" t="str">
        <f t="shared" si="0"/>
        <v/>
      </c>
      <c r="P50" s="583" t="str">
        <f t="shared" si="1"/>
        <v/>
      </c>
      <c r="Q50" s="52"/>
      <c r="R50" s="339"/>
      <c r="S50" s="36"/>
    </row>
    <row r="51" spans="1:19" s="42" customFormat="1" ht="27.95" customHeight="1" x14ac:dyDescent="0.2">
      <c r="A51" s="212"/>
      <c r="B51" s="166"/>
      <c r="C51" s="166"/>
      <c r="D51" s="937"/>
      <c r="E51" s="937"/>
      <c r="F51" s="937"/>
      <c r="G51" s="937"/>
      <c r="H51" s="937"/>
      <c r="I51" s="937"/>
      <c r="J51" s="937"/>
      <c r="K51" s="937"/>
      <c r="L51" s="937"/>
      <c r="M51" s="580"/>
      <c r="N51" s="581"/>
      <c r="O51" s="582" t="str">
        <f t="shared" si="0"/>
        <v/>
      </c>
      <c r="P51" s="583" t="str">
        <f t="shared" si="1"/>
        <v/>
      </c>
      <c r="Q51" s="52"/>
      <c r="R51" s="339"/>
      <c r="S51" s="36"/>
    </row>
    <row r="52" spans="1:19" s="45" customFormat="1" ht="8.1" customHeight="1" x14ac:dyDescent="0.2">
      <c r="A52" s="363"/>
      <c r="B52" s="18"/>
      <c r="C52" s="18"/>
      <c r="D52" s="18"/>
      <c r="E52" s="1"/>
      <c r="F52" s="1"/>
      <c r="G52" s="1"/>
      <c r="H52" s="1"/>
      <c r="I52" s="1"/>
      <c r="J52" s="1"/>
      <c r="K52" s="18"/>
      <c r="L52" s="18"/>
      <c r="M52" s="18"/>
      <c r="N52" s="18"/>
      <c r="O52" s="268"/>
      <c r="P52" s="268"/>
      <c r="Q52" s="1"/>
      <c r="R52" s="373"/>
      <c r="S52" s="37"/>
    </row>
    <row r="53" spans="1:19" s="41" customFormat="1" ht="30" customHeight="1" x14ac:dyDescent="0.2">
      <c r="A53" s="369"/>
      <c r="B53" s="926" t="s">
        <v>229</v>
      </c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7"/>
      <c r="O53" s="927"/>
      <c r="P53" s="927"/>
      <c r="Q53" s="928"/>
      <c r="R53" s="386"/>
      <c r="S53" s="40"/>
    </row>
    <row r="54" spans="1:19" s="42" customFormat="1" x14ac:dyDescent="0.2">
      <c r="A54" s="363"/>
      <c r="B54" s="584" t="str">
        <f>'6-STE'!B112</f>
        <v>FAPESP,  JUNHO DE 2016</v>
      </c>
      <c r="C54" s="3"/>
      <c r="D54" s="3"/>
      <c r="E54" s="325"/>
      <c r="F54" s="325"/>
      <c r="G54" s="325"/>
      <c r="H54" s="325"/>
      <c r="I54" s="325"/>
      <c r="J54" s="325"/>
      <c r="K54" s="3"/>
      <c r="L54" s="3"/>
      <c r="M54" s="3"/>
      <c r="N54" s="3"/>
      <c r="O54" s="585"/>
      <c r="P54" s="585"/>
      <c r="Q54" s="585">
        <v>1</v>
      </c>
      <c r="R54" s="372"/>
      <c r="S54" s="36"/>
    </row>
    <row r="55" spans="1:19" s="57" customFormat="1" ht="18" x14ac:dyDescent="0.25">
      <c r="A55" s="565"/>
      <c r="B55" s="319" t="str">
        <f>B6</f>
        <v>7- DESPESAS COM DIÁRIAS NO PAÍS E NO EXTERIOR</v>
      </c>
      <c r="C55" s="69"/>
      <c r="D55" s="69"/>
      <c r="J55" s="69"/>
      <c r="R55" s="565"/>
    </row>
    <row r="56" spans="1:19" s="41" customFormat="1" ht="25.5" x14ac:dyDescent="0.2">
      <c r="A56" s="369"/>
      <c r="B56" s="561" t="s">
        <v>1</v>
      </c>
      <c r="C56" s="561" t="s">
        <v>7</v>
      </c>
      <c r="D56" s="670" t="s">
        <v>8</v>
      </c>
      <c r="E56" s="670"/>
      <c r="F56" s="670"/>
      <c r="G56" s="670"/>
      <c r="H56" s="670"/>
      <c r="I56" s="670"/>
      <c r="J56" s="670"/>
      <c r="K56" s="670"/>
      <c r="L56" s="670"/>
      <c r="M56" s="578" t="s">
        <v>224</v>
      </c>
      <c r="N56" s="560" t="s">
        <v>3</v>
      </c>
      <c r="O56" s="579" t="s">
        <v>225</v>
      </c>
      <c r="P56" s="579" t="s">
        <v>226</v>
      </c>
      <c r="Q56" s="561" t="s">
        <v>2</v>
      </c>
      <c r="R56" s="386"/>
      <c r="S56" s="40"/>
    </row>
    <row r="57" spans="1:19" s="42" customFormat="1" ht="27.95" customHeight="1" x14ac:dyDescent="0.2">
      <c r="A57" s="212"/>
      <c r="B57" s="166"/>
      <c r="C57" s="166"/>
      <c r="D57" s="937"/>
      <c r="E57" s="937"/>
      <c r="F57" s="937"/>
      <c r="G57" s="937"/>
      <c r="H57" s="937"/>
      <c r="I57" s="937"/>
      <c r="J57" s="937"/>
      <c r="K57" s="937"/>
      <c r="L57" s="937"/>
      <c r="M57" s="580"/>
      <c r="N57" s="581"/>
      <c r="O57" s="582" t="str">
        <f t="shared" ref="O57:O97" si="2">IF(M57="DIP",C57*N57,"")</f>
        <v/>
      </c>
      <c r="P57" s="583" t="str">
        <f t="shared" ref="P57:P97" si="3">IF(M57="DIE",C57*N57,"")</f>
        <v/>
      </c>
      <c r="Q57" s="52"/>
      <c r="R57" s="339"/>
      <c r="S57" s="36"/>
    </row>
    <row r="58" spans="1:19" s="42" customFormat="1" ht="27.95" customHeight="1" x14ac:dyDescent="0.2">
      <c r="A58" s="212"/>
      <c r="B58" s="166"/>
      <c r="C58" s="166"/>
      <c r="D58" s="937"/>
      <c r="E58" s="937"/>
      <c r="F58" s="937"/>
      <c r="G58" s="937"/>
      <c r="H58" s="937"/>
      <c r="I58" s="937"/>
      <c r="J58" s="937"/>
      <c r="K58" s="937"/>
      <c r="L58" s="937"/>
      <c r="M58" s="580"/>
      <c r="N58" s="581"/>
      <c r="O58" s="582" t="str">
        <f t="shared" si="2"/>
        <v/>
      </c>
      <c r="P58" s="583" t="str">
        <f t="shared" si="3"/>
        <v/>
      </c>
      <c r="Q58" s="52"/>
      <c r="R58" s="339"/>
      <c r="S58" s="36"/>
    </row>
    <row r="59" spans="1:19" s="42" customFormat="1" ht="27.95" customHeight="1" x14ac:dyDescent="0.2">
      <c r="A59" s="212"/>
      <c r="B59" s="166"/>
      <c r="C59" s="166"/>
      <c r="D59" s="937"/>
      <c r="E59" s="937"/>
      <c r="F59" s="937"/>
      <c r="G59" s="937"/>
      <c r="H59" s="937"/>
      <c r="I59" s="937"/>
      <c r="J59" s="937"/>
      <c r="K59" s="937"/>
      <c r="L59" s="937"/>
      <c r="M59" s="580"/>
      <c r="N59" s="581"/>
      <c r="O59" s="582" t="str">
        <f t="shared" si="2"/>
        <v/>
      </c>
      <c r="P59" s="583" t="str">
        <f t="shared" si="3"/>
        <v/>
      </c>
      <c r="Q59" s="52"/>
      <c r="R59" s="339"/>
      <c r="S59" s="36"/>
    </row>
    <row r="60" spans="1:19" s="42" customFormat="1" ht="27.95" customHeight="1" x14ac:dyDescent="0.2">
      <c r="A60" s="212"/>
      <c r="B60" s="166"/>
      <c r="C60" s="166"/>
      <c r="D60" s="937"/>
      <c r="E60" s="937"/>
      <c r="F60" s="937"/>
      <c r="G60" s="937"/>
      <c r="H60" s="937"/>
      <c r="I60" s="937"/>
      <c r="J60" s="937"/>
      <c r="K60" s="937"/>
      <c r="L60" s="937"/>
      <c r="M60" s="580"/>
      <c r="N60" s="581"/>
      <c r="O60" s="582" t="str">
        <f t="shared" si="2"/>
        <v/>
      </c>
      <c r="P60" s="583" t="str">
        <f t="shared" si="3"/>
        <v/>
      </c>
      <c r="Q60" s="52"/>
      <c r="R60" s="339"/>
      <c r="S60" s="36"/>
    </row>
    <row r="61" spans="1:19" s="42" customFormat="1" ht="27.95" customHeight="1" x14ac:dyDescent="0.2">
      <c r="A61" s="212"/>
      <c r="B61" s="166"/>
      <c r="C61" s="166"/>
      <c r="D61" s="937"/>
      <c r="E61" s="937"/>
      <c r="F61" s="937"/>
      <c r="G61" s="937"/>
      <c r="H61" s="937"/>
      <c r="I61" s="937"/>
      <c r="J61" s="937"/>
      <c r="K61" s="937"/>
      <c r="L61" s="937"/>
      <c r="M61" s="580"/>
      <c r="N61" s="581"/>
      <c r="O61" s="582" t="str">
        <f t="shared" si="2"/>
        <v/>
      </c>
      <c r="P61" s="583" t="str">
        <f t="shared" si="3"/>
        <v/>
      </c>
      <c r="Q61" s="52"/>
      <c r="R61" s="339"/>
      <c r="S61" s="36"/>
    </row>
    <row r="62" spans="1:19" s="42" customFormat="1" ht="27.95" customHeight="1" x14ac:dyDescent="0.2">
      <c r="A62" s="212"/>
      <c r="B62" s="166"/>
      <c r="C62" s="166"/>
      <c r="D62" s="937"/>
      <c r="E62" s="937"/>
      <c r="F62" s="937"/>
      <c r="G62" s="937"/>
      <c r="H62" s="937"/>
      <c r="I62" s="937"/>
      <c r="J62" s="937"/>
      <c r="K62" s="937"/>
      <c r="L62" s="937"/>
      <c r="M62" s="580"/>
      <c r="N62" s="581"/>
      <c r="O62" s="582" t="str">
        <f t="shared" si="2"/>
        <v/>
      </c>
      <c r="P62" s="583" t="str">
        <f t="shared" si="3"/>
        <v/>
      </c>
      <c r="Q62" s="52"/>
      <c r="R62" s="339"/>
      <c r="S62" s="36"/>
    </row>
    <row r="63" spans="1:19" s="42" customFormat="1" ht="27.95" customHeight="1" x14ac:dyDescent="0.2">
      <c r="A63" s="212"/>
      <c r="B63" s="166"/>
      <c r="C63" s="166"/>
      <c r="D63" s="937"/>
      <c r="E63" s="937"/>
      <c r="F63" s="937"/>
      <c r="G63" s="937"/>
      <c r="H63" s="937"/>
      <c r="I63" s="937"/>
      <c r="J63" s="937"/>
      <c r="K63" s="937"/>
      <c r="L63" s="937"/>
      <c r="M63" s="580"/>
      <c r="N63" s="581"/>
      <c r="O63" s="582" t="str">
        <f t="shared" si="2"/>
        <v/>
      </c>
      <c r="P63" s="583" t="str">
        <f t="shared" si="3"/>
        <v/>
      </c>
      <c r="Q63" s="52"/>
      <c r="R63" s="339"/>
      <c r="S63" s="36"/>
    </row>
    <row r="64" spans="1:19" s="42" customFormat="1" ht="27.95" customHeight="1" x14ac:dyDescent="0.2">
      <c r="A64" s="212"/>
      <c r="B64" s="166"/>
      <c r="C64" s="166"/>
      <c r="D64" s="937"/>
      <c r="E64" s="937"/>
      <c r="F64" s="937"/>
      <c r="G64" s="937"/>
      <c r="H64" s="937"/>
      <c r="I64" s="937"/>
      <c r="J64" s="937"/>
      <c r="K64" s="937"/>
      <c r="L64" s="937"/>
      <c r="M64" s="580"/>
      <c r="N64" s="581"/>
      <c r="O64" s="582" t="str">
        <f t="shared" si="2"/>
        <v/>
      </c>
      <c r="P64" s="583" t="str">
        <f t="shared" si="3"/>
        <v/>
      </c>
      <c r="Q64" s="52"/>
      <c r="R64" s="339"/>
      <c r="S64" s="36"/>
    </row>
    <row r="65" spans="1:19" s="42" customFormat="1" ht="27.95" customHeight="1" x14ac:dyDescent="0.2">
      <c r="A65" s="212"/>
      <c r="B65" s="166"/>
      <c r="C65" s="166"/>
      <c r="D65" s="937"/>
      <c r="E65" s="937"/>
      <c r="F65" s="937"/>
      <c r="G65" s="937"/>
      <c r="H65" s="937"/>
      <c r="I65" s="937"/>
      <c r="J65" s="937"/>
      <c r="K65" s="937"/>
      <c r="L65" s="937"/>
      <c r="M65" s="580"/>
      <c r="N65" s="581"/>
      <c r="O65" s="582" t="str">
        <f t="shared" si="2"/>
        <v/>
      </c>
      <c r="P65" s="583" t="str">
        <f t="shared" si="3"/>
        <v/>
      </c>
      <c r="Q65" s="52"/>
      <c r="R65" s="339"/>
      <c r="S65" s="36"/>
    </row>
    <row r="66" spans="1:19" s="42" customFormat="1" ht="27.95" customHeight="1" x14ac:dyDescent="0.2">
      <c r="A66" s="212"/>
      <c r="B66" s="166"/>
      <c r="C66" s="166"/>
      <c r="D66" s="937"/>
      <c r="E66" s="937"/>
      <c r="F66" s="937"/>
      <c r="G66" s="937"/>
      <c r="H66" s="937"/>
      <c r="I66" s="937"/>
      <c r="J66" s="937"/>
      <c r="K66" s="937"/>
      <c r="L66" s="937"/>
      <c r="M66" s="580"/>
      <c r="N66" s="581"/>
      <c r="O66" s="582" t="str">
        <f t="shared" si="2"/>
        <v/>
      </c>
      <c r="P66" s="583" t="str">
        <f t="shared" si="3"/>
        <v/>
      </c>
      <c r="Q66" s="52"/>
      <c r="R66" s="339"/>
      <c r="S66" s="36"/>
    </row>
    <row r="67" spans="1:19" s="42" customFormat="1" ht="27.95" customHeight="1" x14ac:dyDescent="0.2">
      <c r="A67" s="212"/>
      <c r="B67" s="166"/>
      <c r="C67" s="166"/>
      <c r="D67" s="937"/>
      <c r="E67" s="937"/>
      <c r="F67" s="937"/>
      <c r="G67" s="937"/>
      <c r="H67" s="937"/>
      <c r="I67" s="937"/>
      <c r="J67" s="937"/>
      <c r="K67" s="937"/>
      <c r="L67" s="937"/>
      <c r="M67" s="580"/>
      <c r="N67" s="581"/>
      <c r="O67" s="582" t="str">
        <f t="shared" si="2"/>
        <v/>
      </c>
      <c r="P67" s="583" t="str">
        <f t="shared" si="3"/>
        <v/>
      </c>
      <c r="Q67" s="52"/>
      <c r="R67" s="339"/>
      <c r="S67" s="36"/>
    </row>
    <row r="68" spans="1:19" s="42" customFormat="1" ht="27.95" customHeight="1" x14ac:dyDescent="0.2">
      <c r="A68" s="212"/>
      <c r="B68" s="166"/>
      <c r="C68" s="166"/>
      <c r="D68" s="937"/>
      <c r="E68" s="937"/>
      <c r="F68" s="937"/>
      <c r="G68" s="937"/>
      <c r="H68" s="937"/>
      <c r="I68" s="937"/>
      <c r="J68" s="937"/>
      <c r="K68" s="937"/>
      <c r="L68" s="937"/>
      <c r="M68" s="580"/>
      <c r="N68" s="581"/>
      <c r="O68" s="582" t="str">
        <f t="shared" si="2"/>
        <v/>
      </c>
      <c r="P68" s="583" t="str">
        <f t="shared" si="3"/>
        <v/>
      </c>
      <c r="Q68" s="52"/>
      <c r="R68" s="339"/>
      <c r="S68" s="36"/>
    </row>
    <row r="69" spans="1:19" s="42" customFormat="1" ht="27.95" customHeight="1" x14ac:dyDescent="0.2">
      <c r="A69" s="212"/>
      <c r="B69" s="166"/>
      <c r="C69" s="166"/>
      <c r="D69" s="937"/>
      <c r="E69" s="937"/>
      <c r="F69" s="937"/>
      <c r="G69" s="937"/>
      <c r="H69" s="937"/>
      <c r="I69" s="937"/>
      <c r="J69" s="937"/>
      <c r="K69" s="937"/>
      <c r="L69" s="937"/>
      <c r="M69" s="580"/>
      <c r="N69" s="581"/>
      <c r="O69" s="582" t="str">
        <f t="shared" si="2"/>
        <v/>
      </c>
      <c r="P69" s="583" t="str">
        <f t="shared" si="3"/>
        <v/>
      </c>
      <c r="Q69" s="52"/>
      <c r="R69" s="339"/>
      <c r="S69" s="36"/>
    </row>
    <row r="70" spans="1:19" s="42" customFormat="1" ht="27.95" customHeight="1" x14ac:dyDescent="0.2">
      <c r="A70" s="212"/>
      <c r="B70" s="166"/>
      <c r="C70" s="166"/>
      <c r="D70" s="937"/>
      <c r="E70" s="937"/>
      <c r="F70" s="937"/>
      <c r="G70" s="937"/>
      <c r="H70" s="937"/>
      <c r="I70" s="937"/>
      <c r="J70" s="937"/>
      <c r="K70" s="937"/>
      <c r="L70" s="937"/>
      <c r="M70" s="580"/>
      <c r="N70" s="581"/>
      <c r="O70" s="582" t="str">
        <f t="shared" si="2"/>
        <v/>
      </c>
      <c r="P70" s="583" t="str">
        <f t="shared" si="3"/>
        <v/>
      </c>
      <c r="Q70" s="52"/>
      <c r="R70" s="339"/>
      <c r="S70" s="36"/>
    </row>
    <row r="71" spans="1:19" s="42" customFormat="1" ht="27.95" customHeight="1" x14ac:dyDescent="0.2">
      <c r="A71" s="212"/>
      <c r="B71" s="166"/>
      <c r="C71" s="166"/>
      <c r="D71" s="937"/>
      <c r="E71" s="937"/>
      <c r="F71" s="937"/>
      <c r="G71" s="937"/>
      <c r="H71" s="937"/>
      <c r="I71" s="937"/>
      <c r="J71" s="937"/>
      <c r="K71" s="937"/>
      <c r="L71" s="937"/>
      <c r="M71" s="580"/>
      <c r="N71" s="581"/>
      <c r="O71" s="582" t="str">
        <f t="shared" si="2"/>
        <v/>
      </c>
      <c r="P71" s="583" t="str">
        <f t="shared" si="3"/>
        <v/>
      </c>
      <c r="Q71" s="52"/>
      <c r="R71" s="339"/>
      <c r="S71" s="36"/>
    </row>
    <row r="72" spans="1:19" s="42" customFormat="1" ht="27.95" customHeight="1" x14ac:dyDescent="0.2">
      <c r="A72" s="212"/>
      <c r="B72" s="166"/>
      <c r="C72" s="166"/>
      <c r="D72" s="937"/>
      <c r="E72" s="937"/>
      <c r="F72" s="937"/>
      <c r="G72" s="937"/>
      <c r="H72" s="937"/>
      <c r="I72" s="937"/>
      <c r="J72" s="937"/>
      <c r="K72" s="937"/>
      <c r="L72" s="937"/>
      <c r="M72" s="580"/>
      <c r="N72" s="581"/>
      <c r="O72" s="582" t="str">
        <f t="shared" si="2"/>
        <v/>
      </c>
      <c r="P72" s="583" t="str">
        <f t="shared" si="3"/>
        <v/>
      </c>
      <c r="Q72" s="52"/>
      <c r="R72" s="339"/>
      <c r="S72" s="36"/>
    </row>
    <row r="73" spans="1:19" s="42" customFormat="1" ht="27.95" customHeight="1" x14ac:dyDescent="0.2">
      <c r="A73" s="212"/>
      <c r="B73" s="166"/>
      <c r="C73" s="166"/>
      <c r="D73" s="937"/>
      <c r="E73" s="937"/>
      <c r="F73" s="937"/>
      <c r="G73" s="937"/>
      <c r="H73" s="937"/>
      <c r="I73" s="937"/>
      <c r="J73" s="937"/>
      <c r="K73" s="937"/>
      <c r="L73" s="937"/>
      <c r="M73" s="580"/>
      <c r="N73" s="581"/>
      <c r="O73" s="582" t="str">
        <f t="shared" si="2"/>
        <v/>
      </c>
      <c r="P73" s="583" t="str">
        <f t="shared" si="3"/>
        <v/>
      </c>
      <c r="Q73" s="52"/>
      <c r="R73" s="339"/>
      <c r="S73" s="36"/>
    </row>
    <row r="74" spans="1:19" s="42" customFormat="1" ht="27.95" customHeight="1" x14ac:dyDescent="0.2">
      <c r="A74" s="212"/>
      <c r="B74" s="166"/>
      <c r="C74" s="166"/>
      <c r="D74" s="937"/>
      <c r="E74" s="937"/>
      <c r="F74" s="937"/>
      <c r="G74" s="937"/>
      <c r="H74" s="937"/>
      <c r="I74" s="937"/>
      <c r="J74" s="937"/>
      <c r="K74" s="937"/>
      <c r="L74" s="937"/>
      <c r="M74" s="580"/>
      <c r="N74" s="581"/>
      <c r="O74" s="582" t="str">
        <f t="shared" si="2"/>
        <v/>
      </c>
      <c r="P74" s="583" t="str">
        <f t="shared" si="3"/>
        <v/>
      </c>
      <c r="Q74" s="52"/>
      <c r="R74" s="339"/>
      <c r="S74" s="36"/>
    </row>
    <row r="75" spans="1:19" s="42" customFormat="1" ht="27.95" customHeight="1" x14ac:dyDescent="0.2">
      <c r="A75" s="212"/>
      <c r="B75" s="166"/>
      <c r="C75" s="166"/>
      <c r="D75" s="937"/>
      <c r="E75" s="937"/>
      <c r="F75" s="937"/>
      <c r="G75" s="937"/>
      <c r="H75" s="937"/>
      <c r="I75" s="937"/>
      <c r="J75" s="937"/>
      <c r="K75" s="937"/>
      <c r="L75" s="937"/>
      <c r="M75" s="580"/>
      <c r="N75" s="581"/>
      <c r="O75" s="582" t="str">
        <f t="shared" si="2"/>
        <v/>
      </c>
      <c r="P75" s="583" t="str">
        <f t="shared" si="3"/>
        <v/>
      </c>
      <c r="Q75" s="52"/>
      <c r="R75" s="339"/>
      <c r="S75" s="36"/>
    </row>
    <row r="76" spans="1:19" s="42" customFormat="1" ht="27.95" customHeight="1" x14ac:dyDescent="0.2">
      <c r="A76" s="212"/>
      <c r="B76" s="166"/>
      <c r="C76" s="166"/>
      <c r="D76" s="937"/>
      <c r="E76" s="937"/>
      <c r="F76" s="937"/>
      <c r="G76" s="937"/>
      <c r="H76" s="937"/>
      <c r="I76" s="937"/>
      <c r="J76" s="937"/>
      <c r="K76" s="937"/>
      <c r="L76" s="937"/>
      <c r="M76" s="580"/>
      <c r="N76" s="581"/>
      <c r="O76" s="582" t="str">
        <f t="shared" si="2"/>
        <v/>
      </c>
      <c r="P76" s="583" t="str">
        <f t="shared" si="3"/>
        <v/>
      </c>
      <c r="Q76" s="52"/>
      <c r="R76" s="339"/>
      <c r="S76" s="36"/>
    </row>
    <row r="77" spans="1:19" s="42" customFormat="1" ht="27.95" customHeight="1" x14ac:dyDescent="0.2">
      <c r="A77" s="212"/>
      <c r="B77" s="166"/>
      <c r="C77" s="166"/>
      <c r="D77" s="937"/>
      <c r="E77" s="937"/>
      <c r="F77" s="937"/>
      <c r="G77" s="937"/>
      <c r="H77" s="937"/>
      <c r="I77" s="937"/>
      <c r="J77" s="937"/>
      <c r="K77" s="937"/>
      <c r="L77" s="937"/>
      <c r="M77" s="580"/>
      <c r="N77" s="581"/>
      <c r="O77" s="582" t="str">
        <f t="shared" si="2"/>
        <v/>
      </c>
      <c r="P77" s="583" t="str">
        <f t="shared" si="3"/>
        <v/>
      </c>
      <c r="Q77" s="52"/>
      <c r="R77" s="339"/>
      <c r="S77" s="36"/>
    </row>
    <row r="78" spans="1:19" s="42" customFormat="1" ht="27.95" customHeight="1" x14ac:dyDescent="0.2">
      <c r="A78" s="212"/>
      <c r="B78" s="166"/>
      <c r="C78" s="166"/>
      <c r="D78" s="937"/>
      <c r="E78" s="937"/>
      <c r="F78" s="937"/>
      <c r="G78" s="937"/>
      <c r="H78" s="937"/>
      <c r="I78" s="937"/>
      <c r="J78" s="937"/>
      <c r="K78" s="937"/>
      <c r="L78" s="937"/>
      <c r="M78" s="580"/>
      <c r="N78" s="581"/>
      <c r="O78" s="582" t="str">
        <f t="shared" si="2"/>
        <v/>
      </c>
      <c r="P78" s="583" t="str">
        <f t="shared" si="3"/>
        <v/>
      </c>
      <c r="Q78" s="52"/>
      <c r="R78" s="339"/>
      <c r="S78" s="36"/>
    </row>
    <row r="79" spans="1:19" s="42" customFormat="1" ht="27.95" customHeight="1" x14ac:dyDescent="0.2">
      <c r="A79" s="212"/>
      <c r="B79" s="166"/>
      <c r="C79" s="166"/>
      <c r="D79" s="937"/>
      <c r="E79" s="937"/>
      <c r="F79" s="937"/>
      <c r="G79" s="937"/>
      <c r="H79" s="937"/>
      <c r="I79" s="937"/>
      <c r="J79" s="937"/>
      <c r="K79" s="937"/>
      <c r="L79" s="937"/>
      <c r="M79" s="580"/>
      <c r="N79" s="581"/>
      <c r="O79" s="582" t="str">
        <f t="shared" si="2"/>
        <v/>
      </c>
      <c r="P79" s="583" t="str">
        <f t="shared" si="3"/>
        <v/>
      </c>
      <c r="Q79" s="52"/>
      <c r="R79" s="339"/>
      <c r="S79" s="36"/>
    </row>
    <row r="80" spans="1:19" s="42" customFormat="1" ht="27.95" customHeight="1" x14ac:dyDescent="0.2">
      <c r="A80" s="212"/>
      <c r="B80" s="166"/>
      <c r="C80" s="166"/>
      <c r="D80" s="937"/>
      <c r="E80" s="937"/>
      <c r="F80" s="937"/>
      <c r="G80" s="937"/>
      <c r="H80" s="937"/>
      <c r="I80" s="937"/>
      <c r="J80" s="937"/>
      <c r="K80" s="937"/>
      <c r="L80" s="937"/>
      <c r="M80" s="580"/>
      <c r="N80" s="581"/>
      <c r="O80" s="582" t="str">
        <f t="shared" si="2"/>
        <v/>
      </c>
      <c r="P80" s="583" t="str">
        <f t="shared" si="3"/>
        <v/>
      </c>
      <c r="Q80" s="52"/>
      <c r="R80" s="339"/>
      <c r="S80" s="36"/>
    </row>
    <row r="81" spans="1:19" s="42" customFormat="1" ht="27.95" customHeight="1" x14ac:dyDescent="0.2">
      <c r="A81" s="212"/>
      <c r="B81" s="166"/>
      <c r="C81" s="166"/>
      <c r="D81" s="937"/>
      <c r="E81" s="937"/>
      <c r="F81" s="937"/>
      <c r="G81" s="937"/>
      <c r="H81" s="937"/>
      <c r="I81" s="937"/>
      <c r="J81" s="937"/>
      <c r="K81" s="937"/>
      <c r="L81" s="937"/>
      <c r="M81" s="580"/>
      <c r="N81" s="581"/>
      <c r="O81" s="582" t="str">
        <f t="shared" si="2"/>
        <v/>
      </c>
      <c r="P81" s="583" t="str">
        <f t="shared" si="3"/>
        <v/>
      </c>
      <c r="Q81" s="52"/>
      <c r="R81" s="339"/>
      <c r="S81" s="36"/>
    </row>
    <row r="82" spans="1:19" s="42" customFormat="1" ht="27.95" customHeight="1" x14ac:dyDescent="0.2">
      <c r="A82" s="212"/>
      <c r="B82" s="166"/>
      <c r="C82" s="166"/>
      <c r="D82" s="937"/>
      <c r="E82" s="937"/>
      <c r="F82" s="937"/>
      <c r="G82" s="937"/>
      <c r="H82" s="937"/>
      <c r="I82" s="937"/>
      <c r="J82" s="937"/>
      <c r="K82" s="937"/>
      <c r="L82" s="937"/>
      <c r="M82" s="580"/>
      <c r="N82" s="581"/>
      <c r="O82" s="582" t="str">
        <f t="shared" si="2"/>
        <v/>
      </c>
      <c r="P82" s="583" t="str">
        <f t="shared" si="3"/>
        <v/>
      </c>
      <c r="Q82" s="52"/>
      <c r="R82" s="339"/>
      <c r="S82" s="36"/>
    </row>
    <row r="83" spans="1:19" s="42" customFormat="1" ht="27.95" customHeight="1" x14ac:dyDescent="0.2">
      <c r="A83" s="212"/>
      <c r="B83" s="166"/>
      <c r="C83" s="166"/>
      <c r="D83" s="937"/>
      <c r="E83" s="937"/>
      <c r="F83" s="937"/>
      <c r="G83" s="937"/>
      <c r="H83" s="937"/>
      <c r="I83" s="937"/>
      <c r="J83" s="937"/>
      <c r="K83" s="937"/>
      <c r="L83" s="937"/>
      <c r="M83" s="580"/>
      <c r="N83" s="581"/>
      <c r="O83" s="582" t="str">
        <f t="shared" si="2"/>
        <v/>
      </c>
      <c r="P83" s="583" t="str">
        <f t="shared" si="3"/>
        <v/>
      </c>
      <c r="Q83" s="52"/>
      <c r="R83" s="339"/>
      <c r="S83" s="36"/>
    </row>
    <row r="84" spans="1:19" s="42" customFormat="1" ht="27.95" customHeight="1" x14ac:dyDescent="0.2">
      <c r="A84" s="212"/>
      <c r="B84" s="166"/>
      <c r="C84" s="166"/>
      <c r="D84" s="937"/>
      <c r="E84" s="937"/>
      <c r="F84" s="937"/>
      <c r="G84" s="937"/>
      <c r="H84" s="937"/>
      <c r="I84" s="937"/>
      <c r="J84" s="937"/>
      <c r="K84" s="937"/>
      <c r="L84" s="937"/>
      <c r="M84" s="580"/>
      <c r="N84" s="581"/>
      <c r="O84" s="582" t="str">
        <f t="shared" si="2"/>
        <v/>
      </c>
      <c r="P84" s="583" t="str">
        <f t="shared" si="3"/>
        <v/>
      </c>
      <c r="Q84" s="52"/>
      <c r="R84" s="339"/>
      <c r="S84" s="36"/>
    </row>
    <row r="85" spans="1:19" s="42" customFormat="1" ht="27.95" customHeight="1" x14ac:dyDescent="0.2">
      <c r="A85" s="212"/>
      <c r="B85" s="166"/>
      <c r="C85" s="166"/>
      <c r="D85" s="937"/>
      <c r="E85" s="937"/>
      <c r="F85" s="937"/>
      <c r="G85" s="937"/>
      <c r="H85" s="937"/>
      <c r="I85" s="937"/>
      <c r="J85" s="937"/>
      <c r="K85" s="937"/>
      <c r="L85" s="937"/>
      <c r="M85" s="580"/>
      <c r="N85" s="581"/>
      <c r="O85" s="582" t="str">
        <f t="shared" si="2"/>
        <v/>
      </c>
      <c r="P85" s="583" t="str">
        <f t="shared" si="3"/>
        <v/>
      </c>
      <c r="Q85" s="52"/>
      <c r="R85" s="339"/>
      <c r="S85" s="36"/>
    </row>
    <row r="86" spans="1:19" s="42" customFormat="1" ht="27.95" customHeight="1" x14ac:dyDescent="0.2">
      <c r="A86" s="212"/>
      <c r="B86" s="166"/>
      <c r="C86" s="166"/>
      <c r="D86" s="937"/>
      <c r="E86" s="937"/>
      <c r="F86" s="937"/>
      <c r="G86" s="937"/>
      <c r="H86" s="937"/>
      <c r="I86" s="937"/>
      <c r="J86" s="937"/>
      <c r="K86" s="937"/>
      <c r="L86" s="937"/>
      <c r="M86" s="580"/>
      <c r="N86" s="581"/>
      <c r="O86" s="582" t="str">
        <f t="shared" si="2"/>
        <v/>
      </c>
      <c r="P86" s="583" t="str">
        <f t="shared" si="3"/>
        <v/>
      </c>
      <c r="Q86" s="52"/>
      <c r="R86" s="339"/>
      <c r="S86" s="36"/>
    </row>
    <row r="87" spans="1:19" s="42" customFormat="1" ht="27.95" customHeight="1" x14ac:dyDescent="0.2">
      <c r="A87" s="212"/>
      <c r="B87" s="166"/>
      <c r="C87" s="166"/>
      <c r="D87" s="937"/>
      <c r="E87" s="937"/>
      <c r="F87" s="937"/>
      <c r="G87" s="937"/>
      <c r="H87" s="937"/>
      <c r="I87" s="937"/>
      <c r="J87" s="937"/>
      <c r="K87" s="937"/>
      <c r="L87" s="937"/>
      <c r="M87" s="580"/>
      <c r="N87" s="581"/>
      <c r="O87" s="582" t="str">
        <f t="shared" si="2"/>
        <v/>
      </c>
      <c r="P87" s="583" t="str">
        <f t="shared" si="3"/>
        <v/>
      </c>
      <c r="Q87" s="52"/>
      <c r="R87" s="339"/>
      <c r="S87" s="36"/>
    </row>
    <row r="88" spans="1:19" s="42" customFormat="1" ht="27.95" customHeight="1" x14ac:dyDescent="0.2">
      <c r="A88" s="212"/>
      <c r="B88" s="166"/>
      <c r="C88" s="166"/>
      <c r="D88" s="937"/>
      <c r="E88" s="937"/>
      <c r="F88" s="937"/>
      <c r="G88" s="937"/>
      <c r="H88" s="937"/>
      <c r="I88" s="937"/>
      <c r="J88" s="937"/>
      <c r="K88" s="937"/>
      <c r="L88" s="937"/>
      <c r="M88" s="580"/>
      <c r="N88" s="581"/>
      <c r="O88" s="582" t="str">
        <f t="shared" si="2"/>
        <v/>
      </c>
      <c r="P88" s="583" t="str">
        <f t="shared" si="3"/>
        <v/>
      </c>
      <c r="Q88" s="52"/>
      <c r="R88" s="339"/>
      <c r="S88" s="36"/>
    </row>
    <row r="89" spans="1:19" s="42" customFormat="1" ht="27.95" customHeight="1" x14ac:dyDescent="0.2">
      <c r="A89" s="212"/>
      <c r="B89" s="166"/>
      <c r="C89" s="166"/>
      <c r="D89" s="937"/>
      <c r="E89" s="937"/>
      <c r="F89" s="937"/>
      <c r="G89" s="937"/>
      <c r="H89" s="937"/>
      <c r="I89" s="937"/>
      <c r="J89" s="937"/>
      <c r="K89" s="937"/>
      <c r="L89" s="937"/>
      <c r="M89" s="580"/>
      <c r="N89" s="581"/>
      <c r="O89" s="582" t="str">
        <f t="shared" si="2"/>
        <v/>
      </c>
      <c r="P89" s="583" t="str">
        <f t="shared" si="3"/>
        <v/>
      </c>
      <c r="Q89" s="52"/>
      <c r="R89" s="339"/>
      <c r="S89" s="36"/>
    </row>
    <row r="90" spans="1:19" s="42" customFormat="1" ht="27.95" customHeight="1" x14ac:dyDescent="0.2">
      <c r="A90" s="212"/>
      <c r="B90" s="166"/>
      <c r="C90" s="166"/>
      <c r="D90" s="937"/>
      <c r="E90" s="937"/>
      <c r="F90" s="937"/>
      <c r="G90" s="937"/>
      <c r="H90" s="937"/>
      <c r="I90" s="937"/>
      <c r="J90" s="937"/>
      <c r="K90" s="937"/>
      <c r="L90" s="937"/>
      <c r="M90" s="580"/>
      <c r="N90" s="581"/>
      <c r="O90" s="582" t="str">
        <f t="shared" si="2"/>
        <v/>
      </c>
      <c r="P90" s="583" t="str">
        <f t="shared" si="3"/>
        <v/>
      </c>
      <c r="Q90" s="52"/>
      <c r="R90" s="339"/>
      <c r="S90" s="36"/>
    </row>
    <row r="91" spans="1:19" s="42" customFormat="1" ht="27.95" customHeight="1" x14ac:dyDescent="0.2">
      <c r="A91" s="212"/>
      <c r="B91" s="166"/>
      <c r="C91" s="166"/>
      <c r="D91" s="937"/>
      <c r="E91" s="937"/>
      <c r="F91" s="937"/>
      <c r="G91" s="937"/>
      <c r="H91" s="937"/>
      <c r="I91" s="937"/>
      <c r="J91" s="937"/>
      <c r="K91" s="937"/>
      <c r="L91" s="937"/>
      <c r="M91" s="580"/>
      <c r="N91" s="581"/>
      <c r="O91" s="582" t="str">
        <f t="shared" si="2"/>
        <v/>
      </c>
      <c r="P91" s="583" t="str">
        <f t="shared" si="3"/>
        <v/>
      </c>
      <c r="Q91" s="52"/>
      <c r="R91" s="339"/>
      <c r="S91" s="36"/>
    </row>
    <row r="92" spans="1:19" s="42" customFormat="1" ht="27.95" customHeight="1" x14ac:dyDescent="0.2">
      <c r="A92" s="212"/>
      <c r="B92" s="166"/>
      <c r="C92" s="166"/>
      <c r="D92" s="937"/>
      <c r="E92" s="937"/>
      <c r="F92" s="937"/>
      <c r="G92" s="937"/>
      <c r="H92" s="937"/>
      <c r="I92" s="937"/>
      <c r="J92" s="937"/>
      <c r="K92" s="937"/>
      <c r="L92" s="937"/>
      <c r="M92" s="580"/>
      <c r="N92" s="581"/>
      <c r="O92" s="582" t="str">
        <f t="shared" si="2"/>
        <v/>
      </c>
      <c r="P92" s="583" t="str">
        <f t="shared" si="3"/>
        <v/>
      </c>
      <c r="Q92" s="52"/>
      <c r="R92" s="339"/>
      <c r="S92" s="36"/>
    </row>
    <row r="93" spans="1:19" s="42" customFormat="1" ht="27.95" customHeight="1" x14ac:dyDescent="0.2">
      <c r="A93" s="212"/>
      <c r="B93" s="166"/>
      <c r="C93" s="166"/>
      <c r="D93" s="937"/>
      <c r="E93" s="937"/>
      <c r="F93" s="937"/>
      <c r="G93" s="937"/>
      <c r="H93" s="937"/>
      <c r="I93" s="937"/>
      <c r="J93" s="937"/>
      <c r="K93" s="937"/>
      <c r="L93" s="937"/>
      <c r="M93" s="580"/>
      <c r="N93" s="581"/>
      <c r="O93" s="582" t="str">
        <f t="shared" si="2"/>
        <v/>
      </c>
      <c r="P93" s="583" t="str">
        <f t="shared" si="3"/>
        <v/>
      </c>
      <c r="Q93" s="52"/>
      <c r="R93" s="339"/>
      <c r="S93" s="36"/>
    </row>
    <row r="94" spans="1:19" s="42" customFormat="1" ht="27.95" customHeight="1" x14ac:dyDescent="0.2">
      <c r="A94" s="212"/>
      <c r="B94" s="166"/>
      <c r="C94" s="166"/>
      <c r="D94" s="937"/>
      <c r="E94" s="937"/>
      <c r="F94" s="937"/>
      <c r="G94" s="937"/>
      <c r="H94" s="937"/>
      <c r="I94" s="937"/>
      <c r="J94" s="937"/>
      <c r="K94" s="937"/>
      <c r="L94" s="937"/>
      <c r="M94" s="580"/>
      <c r="N94" s="581"/>
      <c r="O94" s="582" t="str">
        <f t="shared" si="2"/>
        <v/>
      </c>
      <c r="P94" s="583" t="str">
        <f t="shared" si="3"/>
        <v/>
      </c>
      <c r="Q94" s="52"/>
      <c r="R94" s="339"/>
      <c r="S94" s="36"/>
    </row>
    <row r="95" spans="1:19" s="42" customFormat="1" ht="27.95" customHeight="1" x14ac:dyDescent="0.2">
      <c r="A95" s="212"/>
      <c r="B95" s="166"/>
      <c r="C95" s="166"/>
      <c r="D95" s="937"/>
      <c r="E95" s="937"/>
      <c r="F95" s="937"/>
      <c r="G95" s="937"/>
      <c r="H95" s="937"/>
      <c r="I95" s="937"/>
      <c r="J95" s="937"/>
      <c r="K95" s="937"/>
      <c r="L95" s="937"/>
      <c r="M95" s="580"/>
      <c r="N95" s="581"/>
      <c r="O95" s="582" t="str">
        <f t="shared" si="2"/>
        <v/>
      </c>
      <c r="P95" s="583" t="str">
        <f t="shared" si="3"/>
        <v/>
      </c>
      <c r="Q95" s="52"/>
      <c r="R95" s="339"/>
      <c r="S95" s="36"/>
    </row>
    <row r="96" spans="1:19" s="42" customFormat="1" ht="27.95" customHeight="1" x14ac:dyDescent="0.2">
      <c r="A96" s="212"/>
      <c r="B96" s="166"/>
      <c r="C96" s="166"/>
      <c r="D96" s="937"/>
      <c r="E96" s="937"/>
      <c r="F96" s="937"/>
      <c r="G96" s="937"/>
      <c r="H96" s="937"/>
      <c r="I96" s="937"/>
      <c r="J96" s="937"/>
      <c r="K96" s="937"/>
      <c r="L96" s="937"/>
      <c r="M96" s="580"/>
      <c r="N96" s="581"/>
      <c r="O96" s="582" t="str">
        <f t="shared" si="2"/>
        <v/>
      </c>
      <c r="P96" s="583" t="str">
        <f t="shared" si="3"/>
        <v/>
      </c>
      <c r="Q96" s="52"/>
      <c r="R96" s="339"/>
      <c r="S96" s="36"/>
    </row>
    <row r="97" spans="1:19" s="42" customFormat="1" ht="27.95" customHeight="1" x14ac:dyDescent="0.2">
      <c r="A97" s="212"/>
      <c r="B97" s="166"/>
      <c r="C97" s="166"/>
      <c r="D97" s="937"/>
      <c r="E97" s="937"/>
      <c r="F97" s="937"/>
      <c r="G97" s="937"/>
      <c r="H97" s="937"/>
      <c r="I97" s="937"/>
      <c r="J97" s="937"/>
      <c r="K97" s="937"/>
      <c r="L97" s="937"/>
      <c r="M97" s="580"/>
      <c r="N97" s="581"/>
      <c r="O97" s="582" t="str">
        <f t="shared" si="2"/>
        <v/>
      </c>
      <c r="P97" s="583" t="str">
        <f t="shared" si="3"/>
        <v/>
      </c>
      <c r="Q97" s="52"/>
      <c r="R97" s="339"/>
      <c r="S97" s="36"/>
    </row>
    <row r="98" spans="1:19" s="45" customFormat="1" ht="8.1" customHeight="1" x14ac:dyDescent="0.2">
      <c r="A98" s="363"/>
      <c r="B98" s="18"/>
      <c r="C98" s="18"/>
      <c r="D98" s="18"/>
      <c r="E98" s="1"/>
      <c r="F98" s="1"/>
      <c r="G98" s="1"/>
      <c r="H98" s="1"/>
      <c r="I98" s="1"/>
      <c r="J98" s="1"/>
      <c r="K98" s="18"/>
      <c r="L98" s="18"/>
      <c r="M98" s="18"/>
      <c r="N98" s="18"/>
      <c r="O98" s="268"/>
      <c r="P98" s="268"/>
      <c r="Q98" s="1"/>
      <c r="R98" s="373"/>
      <c r="S98" s="37"/>
    </row>
    <row r="99" spans="1:19" s="41" customFormat="1" ht="30" customHeight="1" x14ac:dyDescent="0.2">
      <c r="A99" s="369"/>
      <c r="B99" s="938" t="s">
        <v>229</v>
      </c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386"/>
      <c r="S99" s="40"/>
    </row>
    <row r="100" spans="1:19" s="42" customFormat="1" x14ac:dyDescent="0.2">
      <c r="A100" s="363"/>
      <c r="B100" s="584" t="str">
        <f>'9-BOLSAS'!B43</f>
        <v>FAPESP,  JUNHO DE 2016</v>
      </c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>
        <v>2</v>
      </c>
      <c r="R100" s="372"/>
      <c r="S100" s="36"/>
    </row>
    <row r="101" spans="1:19" s="57" customFormat="1" x14ac:dyDescent="0.2">
      <c r="A101" s="565"/>
      <c r="B101" s="69"/>
      <c r="C101" s="69"/>
      <c r="D101" s="69"/>
      <c r="J101" s="69"/>
      <c r="R101" s="565"/>
    </row>
    <row r="102" spans="1:19" s="57" customFormat="1" x14ac:dyDescent="0.2">
      <c r="A102" s="565"/>
      <c r="B102" s="69"/>
      <c r="C102" s="69"/>
      <c r="D102" s="69"/>
      <c r="J102" s="69"/>
      <c r="R102" s="565"/>
    </row>
    <row r="103" spans="1:19" s="57" customFormat="1" x14ac:dyDescent="0.2">
      <c r="A103" s="565"/>
      <c r="B103" s="69"/>
      <c r="C103" s="69"/>
      <c r="D103" s="69"/>
      <c r="J103" s="69"/>
      <c r="R103" s="565"/>
    </row>
    <row r="104" spans="1:19" s="57" customFormat="1" x14ac:dyDescent="0.2">
      <c r="A104" s="565"/>
      <c r="B104" s="69"/>
      <c r="C104" s="69"/>
      <c r="D104" s="69"/>
      <c r="J104" s="69"/>
      <c r="R104" s="565"/>
    </row>
    <row r="105" spans="1:19" s="57" customFormat="1" x14ac:dyDescent="0.2">
      <c r="A105" s="565"/>
      <c r="B105" s="69"/>
      <c r="C105" s="69"/>
      <c r="D105" s="69"/>
      <c r="J105" s="69"/>
      <c r="R105" s="565"/>
    </row>
    <row r="106" spans="1:19" s="57" customFormat="1" x14ac:dyDescent="0.2">
      <c r="A106" s="565"/>
      <c r="B106" s="69"/>
      <c r="C106" s="69"/>
      <c r="D106" s="69"/>
      <c r="J106" s="69"/>
      <c r="R106" s="565"/>
    </row>
    <row r="107" spans="1:19" s="57" customFormat="1" x14ac:dyDescent="0.2">
      <c r="A107" s="565"/>
      <c r="B107" s="69"/>
      <c r="C107" s="69"/>
      <c r="D107" s="69"/>
      <c r="J107" s="69"/>
      <c r="R107" s="565"/>
    </row>
    <row r="108" spans="1:19" s="57" customFormat="1" x14ac:dyDescent="0.2">
      <c r="A108" s="565"/>
      <c r="B108" s="69"/>
      <c r="C108" s="69"/>
      <c r="D108" s="69"/>
      <c r="J108" s="69"/>
      <c r="R108" s="565"/>
    </row>
    <row r="109" spans="1:19" s="57" customFormat="1" x14ac:dyDescent="0.2">
      <c r="A109" s="565"/>
      <c r="B109" s="69"/>
      <c r="C109" s="69"/>
      <c r="D109" s="69"/>
      <c r="J109" s="69"/>
      <c r="R109" s="565"/>
    </row>
    <row r="110" spans="1:19" s="57" customFormat="1" x14ac:dyDescent="0.2">
      <c r="A110" s="565"/>
      <c r="B110" s="69"/>
      <c r="C110" s="69"/>
      <c r="D110" s="69"/>
      <c r="J110" s="69"/>
      <c r="R110" s="565"/>
    </row>
    <row r="111" spans="1:19" s="57" customFormat="1" x14ac:dyDescent="0.2">
      <c r="A111" s="565"/>
      <c r="B111" s="69"/>
      <c r="C111" s="69"/>
      <c r="D111" s="69"/>
      <c r="J111" s="69"/>
      <c r="R111" s="565"/>
    </row>
    <row r="112" spans="1:19" s="57" customFormat="1" x14ac:dyDescent="0.2">
      <c r="A112" s="565"/>
      <c r="B112" s="69"/>
      <c r="C112" s="69"/>
      <c r="D112" s="69"/>
      <c r="J112" s="69"/>
      <c r="R112" s="565"/>
    </row>
    <row r="113" spans="1:18" s="57" customFormat="1" x14ac:dyDescent="0.2">
      <c r="A113" s="565"/>
      <c r="B113" s="69"/>
      <c r="C113" s="69"/>
      <c r="D113" s="69"/>
      <c r="J113" s="69"/>
      <c r="R113" s="565"/>
    </row>
    <row r="114" spans="1:18" s="57" customFormat="1" x14ac:dyDescent="0.2">
      <c r="A114" s="565"/>
      <c r="B114" s="69"/>
      <c r="C114" s="69"/>
      <c r="D114" s="69"/>
      <c r="J114" s="69"/>
      <c r="R114" s="565"/>
    </row>
    <row r="115" spans="1:18" s="57" customFormat="1" x14ac:dyDescent="0.2">
      <c r="A115" s="565"/>
      <c r="B115" s="69"/>
      <c r="C115" s="69"/>
      <c r="D115" s="69"/>
      <c r="J115" s="69"/>
      <c r="R115" s="565"/>
    </row>
    <row r="116" spans="1:18" s="57" customFormat="1" x14ac:dyDescent="0.2">
      <c r="A116" s="565"/>
      <c r="B116" s="69"/>
      <c r="C116" s="69"/>
      <c r="D116" s="69"/>
      <c r="J116" s="69"/>
      <c r="R116" s="565"/>
    </row>
    <row r="117" spans="1:18" s="57" customFormat="1" x14ac:dyDescent="0.2">
      <c r="A117" s="565"/>
      <c r="B117" s="69"/>
      <c r="C117" s="69"/>
      <c r="D117" s="69"/>
      <c r="J117" s="69"/>
      <c r="R117" s="565"/>
    </row>
    <row r="118" spans="1:18" s="57" customFormat="1" x14ac:dyDescent="0.2">
      <c r="A118" s="565"/>
      <c r="B118" s="69"/>
      <c r="C118" s="69"/>
      <c r="D118" s="69"/>
      <c r="J118" s="69"/>
      <c r="R118" s="565"/>
    </row>
    <row r="119" spans="1:18" s="57" customFormat="1" x14ac:dyDescent="0.2">
      <c r="A119" s="565"/>
      <c r="B119" s="69"/>
      <c r="C119" s="69"/>
      <c r="D119" s="69"/>
      <c r="J119" s="69"/>
      <c r="R119" s="565"/>
    </row>
    <row r="120" spans="1:18" s="57" customFormat="1" x14ac:dyDescent="0.2">
      <c r="A120" s="565"/>
      <c r="B120" s="69"/>
      <c r="C120" s="69"/>
      <c r="D120" s="69"/>
      <c r="J120" s="69"/>
      <c r="R120" s="565"/>
    </row>
    <row r="121" spans="1:18" s="57" customFormat="1" x14ac:dyDescent="0.2">
      <c r="A121" s="565"/>
      <c r="B121" s="69"/>
      <c r="C121" s="69"/>
      <c r="D121" s="69"/>
      <c r="J121" s="69"/>
      <c r="R121" s="565"/>
    </row>
    <row r="122" spans="1:18" s="57" customFormat="1" x14ac:dyDescent="0.2">
      <c r="A122" s="565"/>
      <c r="B122" s="69"/>
      <c r="C122" s="69"/>
      <c r="D122" s="69"/>
      <c r="J122" s="69"/>
      <c r="R122" s="565"/>
    </row>
    <row r="123" spans="1:18" s="57" customFormat="1" x14ac:dyDescent="0.2">
      <c r="A123" s="565"/>
      <c r="B123" s="69"/>
      <c r="C123" s="69"/>
      <c r="D123" s="69"/>
      <c r="J123" s="69"/>
      <c r="R123" s="565"/>
    </row>
    <row r="124" spans="1:18" s="57" customFormat="1" x14ac:dyDescent="0.2">
      <c r="A124" s="565"/>
      <c r="B124" s="69"/>
      <c r="C124" s="69"/>
      <c r="D124" s="69"/>
      <c r="J124" s="69"/>
      <c r="R124" s="565"/>
    </row>
    <row r="125" spans="1:18" s="57" customFormat="1" x14ac:dyDescent="0.2">
      <c r="A125" s="565"/>
      <c r="B125" s="69"/>
      <c r="C125" s="69"/>
      <c r="D125" s="69"/>
      <c r="J125" s="69"/>
      <c r="R125" s="565"/>
    </row>
    <row r="126" spans="1:18" s="57" customFormat="1" x14ac:dyDescent="0.2">
      <c r="A126" s="565"/>
      <c r="B126" s="69"/>
      <c r="C126" s="69"/>
      <c r="D126" s="69"/>
      <c r="J126" s="69"/>
      <c r="R126" s="565"/>
    </row>
    <row r="127" spans="1:18" s="57" customFormat="1" ht="16.5" customHeight="1" x14ac:dyDescent="0.2">
      <c r="A127" s="565"/>
      <c r="B127" s="187" t="s">
        <v>116</v>
      </c>
      <c r="C127" s="69"/>
      <c r="D127" s="69"/>
      <c r="J127" s="69"/>
      <c r="R127" s="565"/>
    </row>
    <row r="128" spans="1:18" ht="16.5" customHeight="1" x14ac:dyDescent="0.25">
      <c r="B128" s="187" t="s">
        <v>117</v>
      </c>
    </row>
    <row r="129" spans="1:19" s="159" customFormat="1" ht="14.25" customHeight="1" x14ac:dyDescent="0.2">
      <c r="A129" s="395"/>
      <c r="B129" s="3"/>
      <c r="C129" s="3"/>
      <c r="D129" s="3"/>
      <c r="E129" s="325"/>
      <c r="F129" s="325"/>
      <c r="G129" s="325"/>
      <c r="H129" s="325"/>
      <c r="I129" s="325"/>
      <c r="J129" s="3"/>
      <c r="K129" s="325"/>
      <c r="L129" s="325"/>
      <c r="M129" s="325"/>
      <c r="N129" s="325"/>
      <c r="O129" s="325"/>
      <c r="P129" s="325"/>
      <c r="Q129" s="325"/>
      <c r="R129" s="395"/>
    </row>
    <row r="130" spans="1:19" s="159" customFormat="1" ht="14.25" customHeight="1" x14ac:dyDescent="0.2">
      <c r="A130" s="395"/>
      <c r="B130" s="120"/>
      <c r="C130" s="3"/>
      <c r="D130" s="3"/>
      <c r="E130" s="325"/>
      <c r="F130" s="325"/>
      <c r="G130" s="325"/>
      <c r="H130" s="325"/>
      <c r="I130" s="325"/>
      <c r="J130" s="3"/>
      <c r="K130" s="325"/>
      <c r="L130" s="325"/>
      <c r="M130" s="325"/>
      <c r="N130" s="325"/>
      <c r="O130" s="325"/>
      <c r="P130" s="325"/>
      <c r="Q130" s="325"/>
      <c r="R130" s="395"/>
    </row>
    <row r="131" spans="1:19" s="159" customFormat="1" ht="14.25" customHeight="1" x14ac:dyDescent="0.2">
      <c r="A131" s="395"/>
      <c r="B131" s="3"/>
      <c r="C131" s="3"/>
      <c r="D131" s="3"/>
      <c r="E131" s="325"/>
      <c r="F131" s="325"/>
      <c r="G131" s="325"/>
      <c r="H131" s="325"/>
      <c r="I131" s="325"/>
      <c r="J131" s="3"/>
      <c r="K131" s="325"/>
      <c r="L131" s="325"/>
      <c r="M131" s="325"/>
      <c r="N131" s="325"/>
      <c r="O131" s="325"/>
      <c r="P131" s="325"/>
      <c r="Q131" s="325"/>
      <c r="R131" s="395"/>
    </row>
    <row r="132" spans="1:19" s="159" customFormat="1" ht="18.75" customHeight="1" x14ac:dyDescent="0.2">
      <c r="A132" s="395"/>
      <c r="B132" s="766" t="s">
        <v>281</v>
      </c>
      <c r="C132" s="766"/>
      <c r="D132" s="766"/>
      <c r="E132" s="766"/>
      <c r="F132" s="766"/>
      <c r="G132" s="766"/>
      <c r="H132" s="766"/>
      <c r="I132" s="766"/>
      <c r="J132" s="766"/>
      <c r="K132" s="766"/>
      <c r="L132" s="766"/>
      <c r="M132" s="766"/>
      <c r="N132" s="766"/>
      <c r="O132" s="766"/>
      <c r="P132" s="766"/>
      <c r="Q132" s="766"/>
      <c r="R132" s="394"/>
      <c r="S132" s="160"/>
    </row>
    <row r="133" spans="1:19" s="159" customFormat="1" ht="18.75" customHeight="1" x14ac:dyDescent="0.2">
      <c r="A133" s="395"/>
      <c r="B133" s="766" t="s">
        <v>250</v>
      </c>
      <c r="C133" s="766"/>
      <c r="D133" s="766"/>
      <c r="E133" s="766"/>
      <c r="F133" s="766"/>
      <c r="G133" s="766"/>
      <c r="H133" s="766"/>
      <c r="I133" s="766"/>
      <c r="J133" s="766"/>
      <c r="K133" s="766"/>
      <c r="L133" s="766"/>
      <c r="M133" s="766"/>
      <c r="N133" s="766"/>
      <c r="O133" s="766"/>
      <c r="P133" s="766"/>
      <c r="Q133" s="766"/>
      <c r="R133" s="394"/>
      <c r="S133" s="160"/>
    </row>
    <row r="134" spans="1:19" s="159" customFormat="1" ht="8.25" customHeight="1" x14ac:dyDescent="0.2">
      <c r="A134" s="395"/>
      <c r="C134" s="564"/>
      <c r="D134" s="564"/>
      <c r="E134" s="564"/>
      <c r="F134" s="564"/>
      <c r="G134" s="564"/>
      <c r="H134" s="564"/>
      <c r="I134" s="564"/>
      <c r="J134" s="564"/>
      <c r="K134" s="564"/>
      <c r="L134" s="564"/>
      <c r="M134" s="564"/>
      <c r="N134" s="564"/>
      <c r="O134" s="564"/>
      <c r="P134" s="564"/>
      <c r="Q134" s="564"/>
      <c r="R134" s="394"/>
      <c r="S134" s="160"/>
    </row>
    <row r="135" spans="1:19" s="159" customFormat="1" ht="18" customHeight="1" x14ac:dyDescent="0.2">
      <c r="A135" s="395"/>
      <c r="B135" s="939" t="s">
        <v>230</v>
      </c>
      <c r="C135" s="940"/>
      <c r="D135" s="940"/>
      <c r="E135" s="940"/>
      <c r="F135" s="940"/>
      <c r="G135" s="940"/>
      <c r="H135" s="940"/>
      <c r="I135" s="940"/>
      <c r="J135" s="940"/>
      <c r="K135" s="940"/>
      <c r="L135" s="940"/>
      <c r="M135" s="940"/>
      <c r="N135" s="940"/>
      <c r="O135" s="940"/>
      <c r="P135" s="940"/>
      <c r="Q135" s="941"/>
      <c r="R135" s="394"/>
      <c r="S135" s="160"/>
    </row>
    <row r="136" spans="1:19" s="159" customFormat="1" ht="9.75" customHeight="1" x14ac:dyDescent="0.2">
      <c r="A136" s="395"/>
      <c r="B136" s="325"/>
      <c r="C136" s="325"/>
      <c r="D136" s="325"/>
      <c r="E136" s="325"/>
      <c r="F136" s="325"/>
      <c r="G136" s="325"/>
      <c r="H136" s="325"/>
      <c r="I136" s="325"/>
      <c r="J136" s="325"/>
      <c r="K136" s="586"/>
      <c r="L136" s="586"/>
      <c r="M136" s="586"/>
      <c r="N136" s="586"/>
      <c r="O136" s="586"/>
      <c r="P136" s="586"/>
      <c r="Q136" s="586"/>
      <c r="R136" s="587"/>
      <c r="S136" s="588"/>
    </row>
    <row r="137" spans="1:19" s="159" customFormat="1" ht="16.5" customHeight="1" x14ac:dyDescent="0.2">
      <c r="A137" s="395"/>
      <c r="B137" s="146" t="s">
        <v>231</v>
      </c>
      <c r="C137" s="3"/>
      <c r="D137" s="3"/>
      <c r="E137" s="325"/>
      <c r="F137" s="325"/>
      <c r="G137" s="325"/>
      <c r="H137" s="325"/>
      <c r="I137" s="325"/>
      <c r="J137" s="3"/>
      <c r="K137" s="325"/>
      <c r="L137" s="325"/>
      <c r="M137" s="325"/>
      <c r="N137" s="325"/>
      <c r="O137" s="325"/>
      <c r="P137" s="325"/>
      <c r="Q137" s="325"/>
      <c r="R137" s="395"/>
    </row>
    <row r="138" spans="1:19" s="159" customFormat="1" ht="16.5" customHeight="1" x14ac:dyDescent="0.2">
      <c r="A138" s="395"/>
      <c r="B138" s="146" t="s">
        <v>232</v>
      </c>
      <c r="C138" s="3"/>
      <c r="D138" s="3"/>
      <c r="E138" s="325"/>
      <c r="F138" s="325"/>
      <c r="G138" s="325"/>
      <c r="H138" s="325"/>
      <c r="I138" s="325"/>
      <c r="J138" s="3"/>
      <c r="K138" s="325"/>
      <c r="L138" s="325"/>
      <c r="M138" s="325"/>
      <c r="N138" s="325"/>
      <c r="O138" s="325"/>
      <c r="P138" s="325"/>
      <c r="Q138" s="325"/>
      <c r="R138" s="395"/>
    </row>
    <row r="139" spans="1:19" s="159" customFormat="1" ht="16.5" customHeight="1" x14ac:dyDescent="0.2">
      <c r="A139" s="395"/>
      <c r="B139" s="146" t="s">
        <v>233</v>
      </c>
      <c r="C139" s="3"/>
      <c r="D139" s="3"/>
      <c r="E139" s="325"/>
      <c r="F139" s="325"/>
      <c r="G139" s="325"/>
      <c r="H139" s="325"/>
      <c r="I139" s="325"/>
      <c r="J139" s="3"/>
      <c r="K139" s="325"/>
      <c r="L139" s="325"/>
      <c r="M139" s="325"/>
      <c r="N139" s="325"/>
      <c r="O139" s="325"/>
      <c r="P139" s="325"/>
      <c r="Q139" s="325"/>
      <c r="R139" s="395"/>
    </row>
    <row r="140" spans="1:19" s="159" customFormat="1" ht="16.5" customHeight="1" x14ac:dyDescent="0.2">
      <c r="A140" s="395"/>
      <c r="B140" s="146" t="s">
        <v>234</v>
      </c>
      <c r="C140" s="3"/>
      <c r="D140" s="3"/>
      <c r="E140" s="325"/>
      <c r="F140" s="325"/>
      <c r="G140" s="325"/>
      <c r="H140" s="325"/>
      <c r="I140" s="325"/>
      <c r="J140" s="3"/>
      <c r="K140" s="325"/>
      <c r="L140" s="325"/>
      <c r="M140" s="325"/>
      <c r="N140" s="325"/>
      <c r="O140" s="325"/>
      <c r="P140" s="325"/>
      <c r="Q140" s="325"/>
      <c r="R140" s="395"/>
    </row>
    <row r="141" spans="1:19" s="159" customFormat="1" ht="16.5" customHeight="1" x14ac:dyDescent="0.2">
      <c r="A141" s="395"/>
      <c r="B141" s="146" t="s">
        <v>235</v>
      </c>
      <c r="C141" s="3"/>
      <c r="D141" s="3"/>
      <c r="E141" s="325"/>
      <c r="F141" s="325"/>
      <c r="G141" s="325"/>
      <c r="H141" s="325"/>
      <c r="I141" s="325"/>
      <c r="J141" s="3"/>
      <c r="K141" s="325"/>
      <c r="L141" s="325"/>
      <c r="M141" s="325"/>
      <c r="N141" s="325"/>
      <c r="O141" s="325"/>
      <c r="P141" s="325"/>
      <c r="Q141" s="325"/>
      <c r="R141" s="395"/>
    </row>
    <row r="142" spans="1:19" s="159" customFormat="1" ht="16.5" customHeight="1" x14ac:dyDescent="0.2">
      <c r="A142" s="395"/>
      <c r="B142" s="146" t="s">
        <v>236</v>
      </c>
      <c r="C142" s="3"/>
      <c r="D142" s="3"/>
      <c r="E142" s="325"/>
      <c r="F142" s="325"/>
      <c r="G142" s="325"/>
      <c r="H142" s="325"/>
      <c r="I142" s="325"/>
      <c r="J142" s="3"/>
      <c r="K142" s="325"/>
      <c r="L142" s="325"/>
      <c r="M142" s="325"/>
      <c r="N142" s="325"/>
      <c r="O142" s="325"/>
      <c r="P142" s="325"/>
      <c r="Q142" s="325"/>
      <c r="R142" s="395"/>
    </row>
    <row r="143" spans="1:19" s="159" customFormat="1" ht="16.5" customHeight="1" x14ac:dyDescent="0.2">
      <c r="A143" s="395"/>
      <c r="B143" s="146" t="s">
        <v>237</v>
      </c>
      <c r="C143" s="3"/>
      <c r="D143" s="3"/>
      <c r="E143" s="325"/>
      <c r="F143" s="325"/>
      <c r="G143" s="325"/>
      <c r="H143" s="325"/>
      <c r="I143" s="325"/>
      <c r="J143" s="3"/>
      <c r="K143" s="325"/>
      <c r="L143" s="325"/>
      <c r="M143" s="325"/>
      <c r="N143" s="325"/>
      <c r="O143" s="325"/>
      <c r="P143" s="325"/>
      <c r="Q143" s="325"/>
      <c r="R143" s="395"/>
    </row>
    <row r="144" spans="1:19" s="159" customFormat="1" ht="16.5" customHeight="1" x14ac:dyDescent="0.2">
      <c r="A144" s="395"/>
      <c r="B144" s="146" t="s">
        <v>238</v>
      </c>
      <c r="C144" s="3"/>
      <c r="D144" s="3"/>
      <c r="E144" s="325"/>
      <c r="F144" s="325"/>
      <c r="G144" s="325"/>
      <c r="H144" s="325"/>
      <c r="I144" s="325"/>
      <c r="J144" s="3"/>
      <c r="K144" s="325"/>
      <c r="L144" s="325"/>
      <c r="M144" s="325"/>
      <c r="N144" s="325"/>
      <c r="O144" s="325"/>
      <c r="P144" s="325"/>
      <c r="Q144" s="325"/>
      <c r="R144" s="395"/>
    </row>
    <row r="145" spans="1:19" s="159" customFormat="1" ht="16.5" customHeight="1" x14ac:dyDescent="0.2">
      <c r="A145" s="395"/>
      <c r="B145" s="146" t="s">
        <v>239</v>
      </c>
      <c r="C145" s="3"/>
      <c r="D145" s="3"/>
      <c r="E145" s="325"/>
      <c r="F145" s="325"/>
      <c r="G145" s="325"/>
      <c r="H145" s="325"/>
      <c r="I145" s="325"/>
      <c r="J145" s="3"/>
      <c r="K145" s="325"/>
      <c r="L145" s="325"/>
      <c r="M145" s="325"/>
      <c r="N145" s="325"/>
      <c r="O145" s="325"/>
      <c r="P145" s="325"/>
      <c r="Q145" s="325"/>
      <c r="R145" s="395"/>
    </row>
    <row r="146" spans="1:19" s="159" customFormat="1" x14ac:dyDescent="0.2">
      <c r="A146" s="395"/>
      <c r="B146" s="102" t="s">
        <v>23</v>
      </c>
      <c r="C146" s="3"/>
      <c r="D146" s="3"/>
      <c r="E146" s="325"/>
      <c r="F146" s="325"/>
      <c r="G146" s="325"/>
      <c r="H146" s="325"/>
      <c r="I146" s="325"/>
      <c r="J146" s="3"/>
      <c r="K146" s="325"/>
      <c r="L146" s="325"/>
      <c r="M146" s="325"/>
      <c r="N146" s="325"/>
      <c r="O146" s="325"/>
      <c r="P146" s="325"/>
      <c r="Q146" s="325"/>
      <c r="R146" s="395"/>
    </row>
    <row r="147" spans="1:19" s="159" customFormat="1" x14ac:dyDescent="0.2">
      <c r="A147" s="395"/>
      <c r="B147" s="141" t="s">
        <v>240</v>
      </c>
      <c r="C147" s="3"/>
      <c r="D147" s="3"/>
      <c r="E147" s="325"/>
      <c r="F147" s="325"/>
      <c r="G147" s="325"/>
      <c r="H147" s="325"/>
      <c r="I147" s="325"/>
      <c r="J147" s="3"/>
      <c r="K147" s="325"/>
      <c r="L147" s="325"/>
      <c r="M147" s="325"/>
      <c r="N147" s="325"/>
      <c r="O147" s="325"/>
      <c r="P147" s="325"/>
      <c r="Q147" s="325"/>
      <c r="R147" s="395"/>
    </row>
    <row r="148" spans="1:19" s="159" customFormat="1" ht="18.75" customHeight="1" x14ac:dyDescent="0.2">
      <c r="A148" s="395"/>
      <c r="B148" s="102" t="s">
        <v>241</v>
      </c>
      <c r="C148" s="3"/>
      <c r="D148" s="3"/>
      <c r="E148" s="325"/>
      <c r="F148" s="325"/>
      <c r="G148" s="325"/>
      <c r="H148" s="325"/>
      <c r="I148" s="325"/>
      <c r="J148" s="3"/>
      <c r="K148" s="325"/>
      <c r="L148" s="325"/>
      <c r="M148" s="325"/>
      <c r="N148" s="325"/>
      <c r="O148" s="325"/>
      <c r="P148" s="325"/>
      <c r="Q148" s="325"/>
      <c r="R148" s="395"/>
    </row>
    <row r="149" spans="1:19" s="159" customFormat="1" ht="14.25" customHeight="1" x14ac:dyDescent="0.2">
      <c r="A149" s="395"/>
      <c r="B149" s="146" t="s">
        <v>242</v>
      </c>
      <c r="C149" s="3"/>
      <c r="D149" s="3"/>
      <c r="E149" s="325"/>
      <c r="F149" s="325"/>
      <c r="G149" s="325"/>
      <c r="H149" s="325"/>
      <c r="I149" s="325"/>
      <c r="J149" s="3"/>
      <c r="K149" s="325"/>
      <c r="L149" s="325"/>
      <c r="M149" s="325"/>
      <c r="N149" s="325"/>
      <c r="O149" s="325"/>
      <c r="P149" s="325"/>
      <c r="Q149" s="325"/>
      <c r="R149" s="395"/>
    </row>
    <row r="150" spans="1:19" s="159" customFormat="1" ht="18.75" customHeight="1" x14ac:dyDescent="0.2">
      <c r="A150" s="395"/>
      <c r="B150" s="102" t="s">
        <v>243</v>
      </c>
      <c r="C150" s="3"/>
      <c r="D150" s="3"/>
      <c r="E150" s="325"/>
      <c r="F150" s="325"/>
      <c r="G150" s="325"/>
      <c r="H150" s="325"/>
      <c r="I150" s="325"/>
      <c r="J150" s="3"/>
      <c r="K150" s="325"/>
      <c r="L150" s="325"/>
      <c r="M150" s="325"/>
      <c r="N150" s="325"/>
      <c r="O150" s="325"/>
      <c r="P150" s="325"/>
      <c r="Q150" s="325"/>
      <c r="R150" s="395"/>
    </row>
    <row r="151" spans="1:19" s="159" customFormat="1" ht="16.5" customHeight="1" x14ac:dyDescent="0.2">
      <c r="A151" s="395"/>
      <c r="B151" s="102" t="s">
        <v>244</v>
      </c>
      <c r="C151" s="3"/>
      <c r="D151" s="3"/>
      <c r="E151" s="325"/>
      <c r="F151" s="325"/>
      <c r="G151" s="325"/>
      <c r="H151" s="325"/>
      <c r="I151" s="325"/>
      <c r="J151" s="3"/>
      <c r="K151" s="325"/>
      <c r="L151" s="325"/>
      <c r="M151" s="325"/>
      <c r="N151" s="325"/>
      <c r="O151" s="325"/>
      <c r="P151" s="325"/>
      <c r="Q151" s="325"/>
      <c r="R151" s="395"/>
    </row>
    <row r="152" spans="1:19" s="159" customFormat="1" ht="20.25" customHeight="1" x14ac:dyDescent="0.2">
      <c r="A152" s="395"/>
      <c r="B152" s="141" t="s">
        <v>245</v>
      </c>
      <c r="C152" s="325"/>
      <c r="D152" s="325"/>
      <c r="E152" s="586"/>
      <c r="F152" s="586"/>
      <c r="G152" s="586"/>
      <c r="H152" s="586"/>
      <c r="I152" s="586"/>
      <c r="J152" s="325"/>
      <c r="K152" s="586"/>
      <c r="L152" s="586"/>
      <c r="M152" s="586"/>
      <c r="N152" s="586"/>
      <c r="O152" s="586"/>
      <c r="P152" s="586"/>
      <c r="Q152" s="586"/>
      <c r="R152" s="587"/>
      <c r="S152" s="588"/>
    </row>
    <row r="153" spans="1:19" s="39" customFormat="1" ht="4.5" customHeight="1" x14ac:dyDescent="0.2">
      <c r="A153" s="344"/>
      <c r="B153" s="16"/>
      <c r="C153" s="18"/>
      <c r="D153" s="18"/>
      <c r="E153" s="18"/>
      <c r="F153" s="1"/>
      <c r="G153" s="1"/>
      <c r="H153" s="1"/>
      <c r="I153" s="1"/>
      <c r="J153" s="1"/>
      <c r="K153" s="1"/>
      <c r="L153" s="18"/>
      <c r="M153" s="18"/>
      <c r="N153" s="18"/>
      <c r="O153" s="1"/>
      <c r="P153" s="1"/>
      <c r="Q153" s="1"/>
      <c r="R153" s="345"/>
      <c r="S153" s="38"/>
    </row>
    <row r="154" spans="1:19" s="590" customFormat="1" ht="42.75" customHeight="1" x14ac:dyDescent="0.2">
      <c r="A154" s="589"/>
      <c r="B154" s="668" t="s">
        <v>1</v>
      </c>
      <c r="C154" s="668"/>
      <c r="D154" s="561" t="s">
        <v>7</v>
      </c>
      <c r="E154" s="711" t="s">
        <v>8</v>
      </c>
      <c r="F154" s="712"/>
      <c r="G154" s="712"/>
      <c r="H154" s="712"/>
      <c r="I154" s="712"/>
      <c r="J154" s="712"/>
      <c r="K154" s="712"/>
      <c r="L154" s="713"/>
      <c r="M154" s="560" t="s">
        <v>224</v>
      </c>
      <c r="N154" s="560" t="s">
        <v>3</v>
      </c>
      <c r="O154" s="561" t="s">
        <v>225</v>
      </c>
      <c r="P154" s="561" t="s">
        <v>226</v>
      </c>
      <c r="Q154" s="561" t="s">
        <v>2</v>
      </c>
      <c r="R154" s="589"/>
    </row>
    <row r="155" spans="1:19" s="594" customFormat="1" ht="22.5" customHeight="1" x14ac:dyDescent="0.2">
      <c r="A155" s="591"/>
      <c r="B155" s="942">
        <v>1</v>
      </c>
      <c r="C155" s="942"/>
      <c r="D155" s="151">
        <v>3</v>
      </c>
      <c r="E155" s="848" t="s">
        <v>246</v>
      </c>
      <c r="F155" s="849"/>
      <c r="G155" s="849"/>
      <c r="H155" s="849"/>
      <c r="I155" s="849"/>
      <c r="J155" s="849"/>
      <c r="K155" s="849"/>
      <c r="L155" s="850"/>
      <c r="M155" s="580" t="s">
        <v>227</v>
      </c>
      <c r="N155" s="592">
        <v>200</v>
      </c>
      <c r="O155" s="593">
        <f>N155*D155</f>
        <v>600</v>
      </c>
      <c r="P155" s="593"/>
      <c r="Q155" s="52"/>
      <c r="R155" s="591"/>
    </row>
    <row r="156" spans="1:19" s="594" customFormat="1" ht="22.5" customHeight="1" x14ac:dyDescent="0.2">
      <c r="A156" s="591"/>
      <c r="B156" s="942">
        <v>2</v>
      </c>
      <c r="C156" s="942"/>
      <c r="D156" s="151">
        <v>2</v>
      </c>
      <c r="E156" s="595" t="s">
        <v>247</v>
      </c>
      <c r="F156" s="596"/>
      <c r="G156" s="595"/>
      <c r="H156" s="595"/>
      <c r="I156" s="595"/>
      <c r="J156" s="595"/>
      <c r="K156" s="595"/>
      <c r="L156" s="595"/>
      <c r="M156" s="580" t="s">
        <v>227</v>
      </c>
      <c r="N156" s="592">
        <v>200</v>
      </c>
      <c r="O156" s="593">
        <f>N156*D156</f>
        <v>400</v>
      </c>
      <c r="P156" s="593"/>
      <c r="Q156" s="52"/>
      <c r="R156" s="591"/>
    </row>
    <row r="157" spans="1:19" s="594" customFormat="1" ht="22.5" customHeight="1" x14ac:dyDescent="0.2">
      <c r="A157" s="591"/>
      <c r="B157" s="942">
        <v>3</v>
      </c>
      <c r="C157" s="942"/>
      <c r="D157" s="151">
        <v>2</v>
      </c>
      <c r="E157" s="848" t="s">
        <v>248</v>
      </c>
      <c r="F157" s="849"/>
      <c r="G157" s="849"/>
      <c r="H157" s="849"/>
      <c r="I157" s="849"/>
      <c r="J157" s="849"/>
      <c r="K157" s="849"/>
      <c r="L157" s="850"/>
      <c r="M157" s="580" t="s">
        <v>249</v>
      </c>
      <c r="N157" s="592">
        <v>350</v>
      </c>
      <c r="O157" s="182"/>
      <c r="P157" s="583">
        <v>700</v>
      </c>
      <c r="Q157" s="52"/>
      <c r="R157" s="591"/>
    </row>
    <row r="158" spans="1:19" s="154" customFormat="1" ht="17.25" customHeight="1" x14ac:dyDescent="0.2">
      <c r="A158" s="343"/>
      <c r="B158" s="246"/>
      <c r="C158" s="297"/>
      <c r="D158" s="297"/>
      <c r="E158" s="297"/>
      <c r="F158" s="297"/>
      <c r="G158" s="297"/>
      <c r="H158" s="297"/>
      <c r="I158" s="297"/>
      <c r="J158" s="297"/>
      <c r="K158" s="297"/>
      <c r="L158" s="597"/>
      <c r="M158" s="246"/>
      <c r="N158" s="297"/>
      <c r="O158" s="297"/>
      <c r="P158" s="257"/>
      <c r="Q158" s="52"/>
      <c r="R158" s="598"/>
      <c r="S158" s="161"/>
    </row>
    <row r="159" spans="1:19" s="45" customFormat="1" x14ac:dyDescent="0.2">
      <c r="A159" s="363"/>
      <c r="B159" s="18"/>
      <c r="C159" s="18"/>
      <c r="D159" s="18"/>
      <c r="E159" s="1"/>
      <c r="F159" s="1"/>
      <c r="G159" s="1"/>
      <c r="H159" s="1"/>
      <c r="I159" s="1"/>
      <c r="J159" s="1"/>
      <c r="K159" s="18"/>
      <c r="L159" s="18"/>
      <c r="M159" s="18"/>
      <c r="N159" s="18"/>
      <c r="O159" s="268"/>
      <c r="P159" s="268"/>
      <c r="Q159" s="1"/>
      <c r="R159" s="373"/>
      <c r="S159" s="37"/>
    </row>
    <row r="160" spans="1:19" s="41" customFormat="1" ht="14.25" x14ac:dyDescent="0.2">
      <c r="A160" s="369"/>
      <c r="B160" s="938" t="s">
        <v>229</v>
      </c>
      <c r="C160" s="938"/>
      <c r="D160" s="938"/>
      <c r="E160" s="938"/>
      <c r="F160" s="938"/>
      <c r="G160" s="938"/>
      <c r="H160" s="938"/>
      <c r="I160" s="938"/>
      <c r="J160" s="938"/>
      <c r="K160" s="938"/>
      <c r="L160" s="938"/>
      <c r="M160" s="938"/>
      <c r="N160" s="938"/>
      <c r="O160" s="938"/>
      <c r="P160" s="938"/>
      <c r="Q160" s="938"/>
      <c r="R160" s="386"/>
      <c r="S160" s="40"/>
    </row>
    <row r="161" spans="1:19" s="42" customFormat="1" x14ac:dyDescent="0.2">
      <c r="A161" s="363"/>
      <c r="B161" s="584" t="str">
        <f>'[1]1-MPN'!$B$65</f>
        <v>FAPESP,  ABRIL DE 2011</v>
      </c>
      <c r="C161" s="584"/>
      <c r="D161" s="584"/>
      <c r="E161" s="584"/>
      <c r="F161" s="584"/>
      <c r="G161" s="584"/>
      <c r="H161" s="584"/>
      <c r="I161" s="584"/>
      <c r="J161" s="584"/>
      <c r="K161" s="584"/>
      <c r="L161" s="584"/>
      <c r="M161" s="584"/>
      <c r="N161" s="584"/>
      <c r="O161" s="584"/>
      <c r="P161" s="584"/>
      <c r="Q161" s="584">
        <v>2</v>
      </c>
      <c r="R161" s="372"/>
      <c r="S161" s="36"/>
    </row>
  </sheetData>
  <sheetProtection algorithmName="SHA-512" hashValue="5V7A3HyCTLvmxJBcJFfy8rZptecVQqmvPSoI80HNTxSVIjhOyS6y+mien3gy/ZgviMitJC0tTePQUJjHBc79XA==" saltValue="LJaphpHkDPlyMdM7aL5wfQ==" spinCount="100000" sheet="1" objects="1" scenarios="1"/>
  <mergeCells count="101">
    <mergeCell ref="B160:Q160"/>
    <mergeCell ref="D95:L95"/>
    <mergeCell ref="D96:L96"/>
    <mergeCell ref="D97:L97"/>
    <mergeCell ref="B99:Q99"/>
    <mergeCell ref="B135:Q135"/>
    <mergeCell ref="B154:C154"/>
    <mergeCell ref="E154:L154"/>
    <mergeCell ref="B155:C155"/>
    <mergeCell ref="E155:L155"/>
    <mergeCell ref="B156:C156"/>
    <mergeCell ref="B157:C157"/>
    <mergeCell ref="E157:L157"/>
    <mergeCell ref="B132:Q132"/>
    <mergeCell ref="B133:Q133"/>
    <mergeCell ref="D94:L94"/>
    <mergeCell ref="D83:L83"/>
    <mergeCell ref="D84:L84"/>
    <mergeCell ref="D85:L85"/>
    <mergeCell ref="D86:L86"/>
    <mergeCell ref="D87:L87"/>
    <mergeCell ref="D88:L88"/>
    <mergeCell ref="D89:L89"/>
    <mergeCell ref="D90:L90"/>
    <mergeCell ref="D91:L91"/>
    <mergeCell ref="D92:L92"/>
    <mergeCell ref="D93:L93"/>
    <mergeCell ref="D82:L82"/>
    <mergeCell ref="D71:L71"/>
    <mergeCell ref="D72:L72"/>
    <mergeCell ref="D73:L73"/>
    <mergeCell ref="D74:L74"/>
    <mergeCell ref="D75:L75"/>
    <mergeCell ref="D76:L76"/>
    <mergeCell ref="D77:L77"/>
    <mergeCell ref="D78:L78"/>
    <mergeCell ref="D79:L79"/>
    <mergeCell ref="D80:L80"/>
    <mergeCell ref="D81:L81"/>
    <mergeCell ref="D51:L51"/>
    <mergeCell ref="B53:Q53"/>
    <mergeCell ref="D56:L56"/>
    <mergeCell ref="D57:L57"/>
    <mergeCell ref="D58:L58"/>
    <mergeCell ref="D70:L70"/>
    <mergeCell ref="D59:L59"/>
    <mergeCell ref="D60:L60"/>
    <mergeCell ref="D61:L61"/>
    <mergeCell ref="D62:L62"/>
    <mergeCell ref="D63:L63"/>
    <mergeCell ref="D64:L64"/>
    <mergeCell ref="D65:L65"/>
    <mergeCell ref="D66:L66"/>
    <mergeCell ref="D67:L67"/>
    <mergeCell ref="D68:L68"/>
    <mergeCell ref="D69:L69"/>
    <mergeCell ref="D50:L50"/>
    <mergeCell ref="D39:L39"/>
    <mergeCell ref="D40:L40"/>
    <mergeCell ref="D41:L41"/>
    <mergeCell ref="D42:L42"/>
    <mergeCell ref="D43:L43"/>
    <mergeCell ref="D44:L44"/>
    <mergeCell ref="D45:L45"/>
    <mergeCell ref="D46:L46"/>
    <mergeCell ref="D47:L47"/>
    <mergeCell ref="D48:L48"/>
    <mergeCell ref="D49:L49"/>
    <mergeCell ref="D38:L38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26:L26"/>
    <mergeCell ref="D15:L15"/>
    <mergeCell ref="D16:L16"/>
    <mergeCell ref="D17:L17"/>
    <mergeCell ref="D18:L18"/>
    <mergeCell ref="D19:L19"/>
    <mergeCell ref="D20:L20"/>
    <mergeCell ref="D21:L21"/>
    <mergeCell ref="D22:L22"/>
    <mergeCell ref="D23:L23"/>
    <mergeCell ref="D24:L24"/>
    <mergeCell ref="D25:L25"/>
    <mergeCell ref="B13:C13"/>
    <mergeCell ref="D13:F13"/>
    <mergeCell ref="H13:J13"/>
    <mergeCell ref="K13:M13"/>
    <mergeCell ref="O2:Q2"/>
    <mergeCell ref="B9:E9"/>
    <mergeCell ref="F9:Q9"/>
    <mergeCell ref="B11:C11"/>
    <mergeCell ref="D11:F11"/>
  </mergeCells>
  <conditionalFormatting sqref="P157 O57:P97 D13 K13 O16:P51">
    <cfRule type="cellIs" dxfId="40" priority="6" stopIfTrue="1" operator="equal">
      <formula>""</formula>
    </cfRule>
  </conditionalFormatting>
  <conditionalFormatting sqref="B57:C97 B16:C51">
    <cfRule type="cellIs" dxfId="39" priority="5" stopIfTrue="1" operator="equal">
      <formula>0</formula>
    </cfRule>
  </conditionalFormatting>
  <conditionalFormatting sqref="M155:M157 E16:L21 D57:N97 E23:L51 D16:D51 M16:N51">
    <cfRule type="cellIs" dxfId="38" priority="4" stopIfTrue="1" operator="equal">
      <formula>0</formula>
    </cfRule>
  </conditionalFormatting>
  <conditionalFormatting sqref="F9 D11:F11">
    <cfRule type="cellIs" dxfId="37" priority="3" stopIfTrue="1" operator="equal">
      <formula>""</formula>
    </cfRule>
  </conditionalFormatting>
  <conditionalFormatting sqref="D11:F11">
    <cfRule type="cellIs" dxfId="36" priority="2" stopIfTrue="1" operator="equal">
      <formula>""</formula>
    </cfRule>
  </conditionalFormatting>
  <conditionalFormatting sqref="D11 F9:Q9">
    <cfRule type="cellIs" dxfId="35" priority="1" stopIfTrue="1" operator="equal">
      <formula>""</formula>
    </cfRule>
  </conditionalFormatting>
  <dataValidations count="7">
    <dataValidation type="list" allowBlank="1" showInputMessage="1" showErrorMessage="1" sqref="M57:M97 M16:M51">
      <formula1>$S$15:$S$16</formula1>
    </dataValidation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59:A161 A56:A100 A15:A54"/>
    <dataValidation type="whole" allowBlank="1" showInputMessage="1" showErrorMessage="1" errorTitle="ATENÇÃO" error="ESTE CAMPO SÓ ACEITAS NÚMEROS INTEIROS" sqref="C57:C97 C16:C51">
      <formula1>1</formula1>
      <formula2>100000000</formula2>
    </dataValidation>
    <dataValidation type="decimal" allowBlank="1" showInputMessage="1" showErrorMessage="1" errorTitle="ATENÇÃO!" error="Esse campo só aceita NÚMEROS." sqref="N57:N97 N16:N51">
      <formula1>0.1</formula1>
      <formula2>99999999999.9999</formula2>
    </dataValidation>
    <dataValidation type="list" allowBlank="1" showInputMessage="1" showErrorMessage="1" sqref="M155:M157">
      <formula1>$S$15:$S$15</formula1>
    </dataValidation>
  </dataValidations>
  <pageMargins left="1.1023622047244095" right="0.51181102362204722" top="0.78740157480314965" bottom="0.78740157480314965" header="0.31496062992125984" footer="0.31496062992125984"/>
  <pageSetup paperSize="9" scale="57" fitToHeight="2" orientation="portrait" r:id="rId1"/>
  <rowBreaks count="1" manualBreakCount="1">
    <brk id="54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S162"/>
  <sheetViews>
    <sheetView showGridLines="0" showRowColHeaders="0" zoomScaleNormal="100" zoomScaleSheetLayoutView="100" workbookViewId="0"/>
  </sheetViews>
  <sheetFormatPr defaultColWidth="9.140625" defaultRowHeight="12.75" x14ac:dyDescent="0.2"/>
  <cols>
    <col min="1" max="1" width="2.28515625" style="377" customWidth="1"/>
    <col min="2" max="2" width="5.85546875" style="42" customWidth="1"/>
    <col min="3" max="3" width="5.140625" style="546" customWidth="1"/>
    <col min="4" max="4" width="9.28515625" style="546" customWidth="1"/>
    <col min="5" max="5" width="10.5703125" style="546" customWidth="1"/>
    <col min="6" max="8" width="8" style="548" customWidth="1"/>
    <col min="9" max="9" width="7.28515625" style="548" customWidth="1"/>
    <col min="10" max="10" width="5" style="548" customWidth="1"/>
    <col min="11" max="11" width="7.5703125" style="548" customWidth="1"/>
    <col min="12" max="12" width="6.5703125" style="548" customWidth="1"/>
    <col min="13" max="13" width="7.7109375" style="546" customWidth="1"/>
    <col min="14" max="14" width="5.28515625" style="546" customWidth="1"/>
    <col min="15" max="15" width="15.5703125" style="546" customWidth="1"/>
    <col min="16" max="16" width="16.5703125" style="548" customWidth="1"/>
    <col min="17" max="17" width="14.140625" style="325" customWidth="1"/>
    <col min="18" max="18" width="2.28515625" style="346" customWidth="1"/>
    <col min="19" max="19" width="7.5703125" style="42" customWidth="1"/>
    <col min="20" max="16384" width="9.140625" style="42"/>
  </cols>
  <sheetData>
    <row r="1" spans="1:19" s="4" customFormat="1" ht="31.5" customHeight="1" x14ac:dyDescent="0.2">
      <c r="A1" s="360"/>
      <c r="B1" s="568"/>
      <c r="C1" s="3"/>
      <c r="D1" s="3"/>
      <c r="E1" s="3"/>
      <c r="F1" s="568"/>
      <c r="G1" s="568"/>
      <c r="H1" s="568"/>
      <c r="I1" s="568"/>
      <c r="J1" s="568"/>
      <c r="K1" s="568"/>
      <c r="L1" s="568"/>
      <c r="M1" s="3"/>
      <c r="N1" s="3"/>
      <c r="O1" s="3"/>
      <c r="P1" s="568"/>
      <c r="Q1" s="56"/>
      <c r="R1" s="339"/>
    </row>
    <row r="2" spans="1:19" s="4" customFormat="1" ht="12.75" customHeight="1" x14ac:dyDescent="0.2">
      <c r="A2" s="365"/>
      <c r="B2" s="568"/>
      <c r="C2" s="3"/>
      <c r="D2" s="3"/>
      <c r="E2" s="3"/>
      <c r="F2" s="568"/>
      <c r="G2" s="568"/>
      <c r="H2" s="568"/>
      <c r="I2" s="568"/>
      <c r="J2" s="568"/>
      <c r="K2" s="568"/>
      <c r="L2" s="568"/>
      <c r="M2" s="3"/>
      <c r="N2" s="3"/>
      <c r="O2" s="3"/>
      <c r="P2" s="568"/>
      <c r="Q2" s="56"/>
      <c r="R2" s="339"/>
    </row>
    <row r="3" spans="1:19" s="4" customFormat="1" ht="12.75" customHeight="1" x14ac:dyDescent="0.2">
      <c r="A3" s="365"/>
      <c r="B3" s="568"/>
      <c r="C3" s="3"/>
      <c r="D3" s="3"/>
      <c r="E3" s="3"/>
      <c r="F3" s="568"/>
      <c r="G3" s="568"/>
      <c r="H3" s="568"/>
      <c r="I3" s="568"/>
      <c r="J3" s="568"/>
      <c r="K3" s="568"/>
      <c r="L3" s="568"/>
      <c r="M3" s="3"/>
      <c r="N3" s="3"/>
      <c r="O3" s="3"/>
      <c r="P3" s="568"/>
      <c r="Q3" s="56"/>
      <c r="R3" s="339"/>
    </row>
    <row r="4" spans="1:19" s="4" customFormat="1" ht="12.75" customHeight="1" x14ac:dyDescent="0.2">
      <c r="A4" s="365"/>
      <c r="B4" s="568"/>
      <c r="C4" s="3"/>
      <c r="D4" s="3"/>
      <c r="E4" s="3"/>
      <c r="F4" s="568"/>
      <c r="G4" s="568"/>
      <c r="H4" s="568"/>
      <c r="I4" s="568"/>
      <c r="J4" s="568"/>
      <c r="K4" s="568"/>
      <c r="L4" s="568"/>
      <c r="M4" s="3"/>
      <c r="N4" s="3"/>
      <c r="O4" s="3"/>
      <c r="P4" s="568"/>
      <c r="Q4" s="56"/>
      <c r="R4" s="339"/>
    </row>
    <row r="5" spans="1:19" s="4" customFormat="1" ht="12.75" customHeight="1" x14ac:dyDescent="0.2">
      <c r="A5" s="365"/>
      <c r="B5" s="568"/>
      <c r="C5" s="3"/>
      <c r="D5" s="3"/>
      <c r="E5" s="3"/>
      <c r="F5" s="568"/>
      <c r="G5" s="568"/>
      <c r="H5" s="568"/>
      <c r="I5" s="568"/>
      <c r="J5" s="568"/>
      <c r="K5" s="568"/>
      <c r="L5" s="568"/>
      <c r="M5" s="3"/>
      <c r="N5" s="3"/>
      <c r="O5" s="3"/>
      <c r="P5" s="568"/>
      <c r="Q5" s="56"/>
    </row>
    <row r="6" spans="1:19" s="4" customFormat="1" ht="19.5" customHeight="1" x14ac:dyDescent="0.25">
      <c r="A6" s="366"/>
      <c r="B6" s="319" t="s">
        <v>278</v>
      </c>
      <c r="C6" s="195"/>
      <c r="D6" s="195"/>
      <c r="E6" s="195"/>
      <c r="F6" s="195"/>
      <c r="G6" s="195"/>
      <c r="H6" s="195"/>
      <c r="I6" s="195"/>
      <c r="J6" s="195"/>
      <c r="Q6" s="56"/>
      <c r="R6" s="385"/>
      <c r="S6" s="569"/>
    </row>
    <row r="7" spans="1:19" s="4" customFormat="1" ht="6" customHeight="1" x14ac:dyDescent="0.2">
      <c r="A7" s="366"/>
      <c r="B7" s="195"/>
      <c r="C7" s="195"/>
      <c r="D7" s="195"/>
      <c r="E7" s="195"/>
      <c r="F7" s="195"/>
      <c r="G7" s="195"/>
      <c r="H7" s="195"/>
      <c r="I7" s="195"/>
      <c r="J7" s="195"/>
      <c r="Q7" s="56"/>
      <c r="R7" s="385"/>
      <c r="S7" s="569"/>
    </row>
    <row r="8" spans="1:19" s="568" customFormat="1" ht="33" customHeight="1" x14ac:dyDescent="0.25">
      <c r="A8" s="350"/>
      <c r="B8" s="530"/>
      <c r="C8" s="573"/>
      <c r="D8" s="573"/>
      <c r="E8" s="574"/>
      <c r="F8" s="574"/>
      <c r="G8" s="574"/>
      <c r="H8" s="574"/>
      <c r="I8" s="574"/>
      <c r="J8" s="531" t="s">
        <v>219</v>
      </c>
      <c r="K8" s="575"/>
      <c r="L8" s="574"/>
      <c r="M8" s="574"/>
      <c r="N8" s="8"/>
      <c r="O8" s="8"/>
      <c r="P8" s="8"/>
      <c r="Q8" s="8"/>
      <c r="R8" s="576"/>
    </row>
    <row r="9" spans="1:19" s="4" customFormat="1" ht="19.5" customHeight="1" x14ac:dyDescent="0.2">
      <c r="A9" s="366"/>
      <c r="B9" s="577" t="s">
        <v>118</v>
      </c>
      <c r="C9" s="35"/>
      <c r="D9" s="7"/>
      <c r="E9" s="7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339"/>
      <c r="S9" s="634"/>
    </row>
    <row r="10" spans="1:19" s="4" customFormat="1" ht="6.75" customHeight="1" x14ac:dyDescent="0.2">
      <c r="A10" s="366"/>
      <c r="B10" s="577"/>
      <c r="C10" s="35"/>
      <c r="D10" s="7"/>
      <c r="E10" s="7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Q10" s="56"/>
      <c r="R10" s="385"/>
      <c r="S10" s="634"/>
    </row>
    <row r="11" spans="1:19" s="4" customFormat="1" ht="19.5" customHeight="1" x14ac:dyDescent="0.2">
      <c r="A11" s="366"/>
      <c r="B11" s="577" t="s">
        <v>0</v>
      </c>
      <c r="C11" s="195"/>
      <c r="D11" s="195"/>
      <c r="E11" s="700"/>
      <c r="F11" s="700"/>
      <c r="G11" s="700"/>
      <c r="H11" s="195"/>
      <c r="I11" s="195"/>
      <c r="J11" s="195"/>
      <c r="R11" s="339"/>
      <c r="S11" s="634"/>
    </row>
    <row r="12" spans="1:19" s="36" customFormat="1" ht="6.75" customHeight="1" x14ac:dyDescent="0.2">
      <c r="A12" s="365"/>
      <c r="B12" s="4"/>
      <c r="C12" s="56"/>
      <c r="D12" s="70"/>
      <c r="E12" s="70"/>
      <c r="F12" s="71"/>
      <c r="G12" s="71"/>
      <c r="H12" s="71"/>
      <c r="I12" s="71"/>
      <c r="J12" s="71"/>
      <c r="K12" s="71"/>
      <c r="L12" s="71"/>
      <c r="M12" s="70"/>
      <c r="N12" s="70"/>
      <c r="O12" s="71"/>
      <c r="P12" s="71"/>
      <c r="Q12" s="71"/>
      <c r="R12" s="339"/>
    </row>
    <row r="13" spans="1:19" s="568" customFormat="1" ht="5.25" customHeight="1" x14ac:dyDescent="0.2">
      <c r="A13" s="571"/>
      <c r="B13" s="577"/>
      <c r="C13" s="6"/>
      <c r="D13" s="7"/>
      <c r="E13" s="7"/>
      <c r="F13" s="35"/>
      <c r="G13" s="35"/>
      <c r="H13" s="35"/>
      <c r="I13" s="35"/>
      <c r="J13" s="35"/>
      <c r="K13" s="35"/>
      <c r="L13" s="35"/>
      <c r="M13" s="34"/>
      <c r="N13" s="34"/>
      <c r="O13" s="34"/>
      <c r="P13" s="169"/>
      <c r="Q13" s="169"/>
      <c r="R13" s="365"/>
    </row>
    <row r="14" spans="1:19" s="4" customFormat="1" ht="19.5" customHeight="1" x14ac:dyDescent="0.2">
      <c r="A14" s="365"/>
      <c r="B14" s="948" t="s">
        <v>112</v>
      </c>
      <c r="C14" s="949"/>
      <c r="D14" s="701" t="str">
        <f>IF(SUM(P17:P56:P63:P106)=0,"",SUM(P17:P56:P63:P106))</f>
        <v/>
      </c>
      <c r="E14" s="701"/>
      <c r="F14" s="701"/>
      <c r="G14" s="701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339"/>
    </row>
    <row r="15" spans="1:19" s="91" customFormat="1" ht="6.75" customHeight="1" x14ac:dyDescent="0.2">
      <c r="A15" s="384"/>
      <c r="B15" s="16"/>
      <c r="C15" s="18"/>
      <c r="D15" s="18"/>
      <c r="E15" s="18"/>
      <c r="F15" s="1"/>
      <c r="G15" s="1"/>
      <c r="H15" s="1"/>
      <c r="I15" s="1"/>
      <c r="J15" s="1"/>
      <c r="K15" s="1"/>
      <c r="L15" s="1"/>
      <c r="M15" s="18"/>
      <c r="N15" s="18"/>
      <c r="O15" s="18"/>
      <c r="P15" s="1"/>
      <c r="Q15" s="572"/>
      <c r="R15" s="345"/>
      <c r="S15" s="618"/>
    </row>
    <row r="16" spans="1:19" s="92" customFormat="1" ht="30.75" customHeight="1" x14ac:dyDescent="0.2">
      <c r="A16" s="369"/>
      <c r="B16" s="668" t="s">
        <v>1</v>
      </c>
      <c r="C16" s="668"/>
      <c r="D16" s="566" t="s">
        <v>7</v>
      </c>
      <c r="E16" s="711" t="s">
        <v>8</v>
      </c>
      <c r="F16" s="712"/>
      <c r="G16" s="712"/>
      <c r="H16" s="712"/>
      <c r="I16" s="712"/>
      <c r="J16" s="712"/>
      <c r="K16" s="712"/>
      <c r="L16" s="712"/>
      <c r="M16" s="712"/>
      <c r="N16" s="713"/>
      <c r="O16" s="567" t="s">
        <v>3</v>
      </c>
      <c r="P16" s="579" t="s">
        <v>4</v>
      </c>
      <c r="Q16" s="566" t="s">
        <v>2</v>
      </c>
      <c r="R16" s="386"/>
      <c r="S16" s="600"/>
    </row>
    <row r="17" spans="1:19" s="268" customFormat="1" ht="23.85" customHeight="1" x14ac:dyDescent="0.2">
      <c r="A17" s="212"/>
      <c r="B17" s="943"/>
      <c r="C17" s="943"/>
      <c r="D17" s="166"/>
      <c r="E17" s="937"/>
      <c r="F17" s="937"/>
      <c r="G17" s="937"/>
      <c r="H17" s="937"/>
      <c r="I17" s="937"/>
      <c r="J17" s="937"/>
      <c r="K17" s="937"/>
      <c r="L17" s="937"/>
      <c r="M17" s="937"/>
      <c r="N17" s="937"/>
      <c r="O17" s="314"/>
      <c r="P17" s="582" t="str">
        <f t="shared" ref="P17:P56" si="0">IF(O17*D17=0,"",O17*D17)</f>
        <v/>
      </c>
      <c r="Q17" s="52"/>
      <c r="R17" s="372"/>
      <c r="S17" s="4"/>
    </row>
    <row r="18" spans="1:19" s="268" customFormat="1" ht="23.85" customHeight="1" x14ac:dyDescent="0.2">
      <c r="A18" s="212"/>
      <c r="B18" s="943"/>
      <c r="C18" s="943"/>
      <c r="D18" s="166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314"/>
      <c r="P18" s="582" t="str">
        <f t="shared" si="0"/>
        <v/>
      </c>
      <c r="Q18" s="52"/>
      <c r="R18" s="372"/>
      <c r="S18" s="4"/>
    </row>
    <row r="19" spans="1:19" s="268" customFormat="1" ht="23.85" customHeight="1" x14ac:dyDescent="0.2">
      <c r="A19" s="212"/>
      <c r="B19" s="943"/>
      <c r="C19" s="943"/>
      <c r="D19" s="166"/>
      <c r="E19" s="937"/>
      <c r="F19" s="937"/>
      <c r="G19" s="937"/>
      <c r="H19" s="937"/>
      <c r="I19" s="937"/>
      <c r="J19" s="937"/>
      <c r="K19" s="937"/>
      <c r="L19" s="937"/>
      <c r="M19" s="937"/>
      <c r="N19" s="937"/>
      <c r="O19" s="314"/>
      <c r="P19" s="582" t="str">
        <f t="shared" si="0"/>
        <v/>
      </c>
      <c r="Q19" s="52"/>
      <c r="R19" s="372"/>
      <c r="S19" s="4"/>
    </row>
    <row r="20" spans="1:19" s="268" customFormat="1" ht="23.85" customHeight="1" x14ac:dyDescent="0.2">
      <c r="A20" s="212"/>
      <c r="B20" s="943"/>
      <c r="C20" s="943"/>
      <c r="D20" s="166"/>
      <c r="E20" s="937"/>
      <c r="F20" s="937"/>
      <c r="G20" s="937"/>
      <c r="H20" s="937"/>
      <c r="I20" s="937"/>
      <c r="J20" s="937"/>
      <c r="K20" s="937"/>
      <c r="L20" s="937"/>
      <c r="M20" s="937"/>
      <c r="N20" s="937"/>
      <c r="O20" s="314"/>
      <c r="P20" s="582" t="str">
        <f t="shared" si="0"/>
        <v/>
      </c>
      <c r="Q20" s="52"/>
      <c r="R20" s="372"/>
      <c r="S20" s="4"/>
    </row>
    <row r="21" spans="1:19" s="268" customFormat="1" ht="23.85" customHeight="1" x14ac:dyDescent="0.2">
      <c r="A21" s="212"/>
      <c r="B21" s="943"/>
      <c r="C21" s="943"/>
      <c r="D21" s="166"/>
      <c r="E21" s="937"/>
      <c r="F21" s="937"/>
      <c r="G21" s="937"/>
      <c r="H21" s="937"/>
      <c r="I21" s="937"/>
      <c r="J21" s="937"/>
      <c r="K21" s="937"/>
      <c r="L21" s="937"/>
      <c r="M21" s="937"/>
      <c r="N21" s="937"/>
      <c r="O21" s="314"/>
      <c r="P21" s="582" t="str">
        <f t="shared" si="0"/>
        <v/>
      </c>
      <c r="Q21" s="52"/>
      <c r="R21" s="372"/>
      <c r="S21" s="4"/>
    </row>
    <row r="22" spans="1:19" s="268" customFormat="1" ht="23.85" customHeight="1" x14ac:dyDescent="0.2">
      <c r="A22" s="212"/>
      <c r="B22" s="943"/>
      <c r="C22" s="943"/>
      <c r="D22" s="166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314"/>
      <c r="P22" s="582" t="str">
        <f t="shared" si="0"/>
        <v/>
      </c>
      <c r="Q22" s="52"/>
      <c r="R22" s="372"/>
      <c r="S22" s="4"/>
    </row>
    <row r="23" spans="1:19" s="268" customFormat="1" ht="23.85" customHeight="1" x14ac:dyDescent="0.2">
      <c r="A23" s="212"/>
      <c r="B23" s="943"/>
      <c r="C23" s="943"/>
      <c r="D23" s="166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314"/>
      <c r="P23" s="582" t="str">
        <f t="shared" si="0"/>
        <v/>
      </c>
      <c r="Q23" s="52"/>
      <c r="R23" s="372"/>
      <c r="S23" s="4"/>
    </row>
    <row r="24" spans="1:19" s="268" customFormat="1" ht="23.85" customHeight="1" x14ac:dyDescent="0.2">
      <c r="A24" s="212"/>
      <c r="B24" s="943"/>
      <c r="C24" s="943"/>
      <c r="D24" s="166"/>
      <c r="E24" s="937"/>
      <c r="F24" s="937"/>
      <c r="G24" s="937"/>
      <c r="H24" s="937"/>
      <c r="I24" s="937"/>
      <c r="J24" s="937"/>
      <c r="K24" s="937"/>
      <c r="L24" s="937"/>
      <c r="M24" s="937"/>
      <c r="N24" s="937"/>
      <c r="O24" s="314"/>
      <c r="P24" s="582" t="str">
        <f t="shared" si="0"/>
        <v/>
      </c>
      <c r="Q24" s="52"/>
      <c r="R24" s="372"/>
      <c r="S24" s="4"/>
    </row>
    <row r="25" spans="1:19" s="268" customFormat="1" ht="23.85" customHeight="1" x14ac:dyDescent="0.2">
      <c r="A25" s="212"/>
      <c r="B25" s="943"/>
      <c r="C25" s="943"/>
      <c r="D25" s="166"/>
      <c r="E25" s="937"/>
      <c r="F25" s="937"/>
      <c r="G25" s="937"/>
      <c r="H25" s="937"/>
      <c r="I25" s="937"/>
      <c r="J25" s="937"/>
      <c r="K25" s="937"/>
      <c r="L25" s="937"/>
      <c r="M25" s="937"/>
      <c r="N25" s="937"/>
      <c r="O25" s="314"/>
      <c r="P25" s="582" t="str">
        <f t="shared" si="0"/>
        <v/>
      </c>
      <c r="Q25" s="52"/>
      <c r="R25" s="372"/>
      <c r="S25" s="4"/>
    </row>
    <row r="26" spans="1:19" s="268" customFormat="1" ht="23.85" customHeight="1" x14ac:dyDescent="0.2">
      <c r="A26" s="212"/>
      <c r="B26" s="943"/>
      <c r="C26" s="943"/>
      <c r="D26" s="166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314"/>
      <c r="P26" s="582" t="str">
        <f t="shared" si="0"/>
        <v/>
      </c>
      <c r="Q26" s="52"/>
      <c r="R26" s="372"/>
      <c r="S26" s="4"/>
    </row>
    <row r="27" spans="1:19" s="268" customFormat="1" ht="23.85" customHeight="1" x14ac:dyDescent="0.2">
      <c r="A27" s="212"/>
      <c r="B27" s="943"/>
      <c r="C27" s="943"/>
      <c r="D27" s="166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314"/>
      <c r="P27" s="582" t="str">
        <f t="shared" si="0"/>
        <v/>
      </c>
      <c r="Q27" s="52"/>
      <c r="R27" s="372"/>
      <c r="S27" s="4"/>
    </row>
    <row r="28" spans="1:19" s="268" customFormat="1" ht="23.85" customHeight="1" x14ac:dyDescent="0.2">
      <c r="A28" s="212"/>
      <c r="B28" s="943"/>
      <c r="C28" s="943"/>
      <c r="D28" s="166"/>
      <c r="E28" s="937"/>
      <c r="F28" s="937"/>
      <c r="G28" s="937"/>
      <c r="H28" s="937"/>
      <c r="I28" s="937"/>
      <c r="J28" s="937"/>
      <c r="K28" s="937"/>
      <c r="L28" s="937"/>
      <c r="M28" s="937"/>
      <c r="N28" s="937"/>
      <c r="O28" s="314"/>
      <c r="P28" s="582" t="str">
        <f t="shared" si="0"/>
        <v/>
      </c>
      <c r="Q28" s="52"/>
      <c r="R28" s="372"/>
      <c r="S28" s="4"/>
    </row>
    <row r="29" spans="1:19" s="268" customFormat="1" ht="23.85" customHeight="1" x14ac:dyDescent="0.2">
      <c r="A29" s="212"/>
      <c r="B29" s="943"/>
      <c r="C29" s="943"/>
      <c r="D29" s="166"/>
      <c r="E29" s="937"/>
      <c r="F29" s="937"/>
      <c r="G29" s="937"/>
      <c r="H29" s="937"/>
      <c r="I29" s="937"/>
      <c r="J29" s="937"/>
      <c r="K29" s="937"/>
      <c r="L29" s="937"/>
      <c r="M29" s="937"/>
      <c r="N29" s="937"/>
      <c r="O29" s="314"/>
      <c r="P29" s="582" t="str">
        <f t="shared" si="0"/>
        <v/>
      </c>
      <c r="Q29" s="52"/>
      <c r="R29" s="372"/>
      <c r="S29" s="4"/>
    </row>
    <row r="30" spans="1:19" s="268" customFormat="1" ht="23.85" customHeight="1" x14ac:dyDescent="0.2">
      <c r="A30" s="212"/>
      <c r="B30" s="943"/>
      <c r="C30" s="943"/>
      <c r="D30" s="166"/>
      <c r="E30" s="937"/>
      <c r="F30" s="937"/>
      <c r="G30" s="937"/>
      <c r="H30" s="937"/>
      <c r="I30" s="937"/>
      <c r="J30" s="937"/>
      <c r="K30" s="937"/>
      <c r="L30" s="937"/>
      <c r="M30" s="937"/>
      <c r="N30" s="937"/>
      <c r="O30" s="314"/>
      <c r="P30" s="582" t="str">
        <f t="shared" si="0"/>
        <v/>
      </c>
      <c r="Q30" s="52"/>
      <c r="R30" s="372"/>
      <c r="S30" s="4"/>
    </row>
    <row r="31" spans="1:19" s="268" customFormat="1" ht="23.85" customHeight="1" x14ac:dyDescent="0.2">
      <c r="A31" s="212"/>
      <c r="B31" s="943"/>
      <c r="C31" s="943"/>
      <c r="D31" s="166"/>
      <c r="E31" s="937"/>
      <c r="F31" s="937"/>
      <c r="G31" s="937"/>
      <c r="H31" s="937"/>
      <c r="I31" s="937"/>
      <c r="J31" s="937"/>
      <c r="K31" s="937"/>
      <c r="L31" s="937"/>
      <c r="M31" s="937"/>
      <c r="N31" s="937"/>
      <c r="O31" s="314"/>
      <c r="P31" s="582" t="str">
        <f t="shared" si="0"/>
        <v/>
      </c>
      <c r="Q31" s="52"/>
      <c r="R31" s="372"/>
      <c r="S31" s="4"/>
    </row>
    <row r="32" spans="1:19" s="268" customFormat="1" ht="23.85" customHeight="1" x14ac:dyDescent="0.2">
      <c r="A32" s="212"/>
      <c r="B32" s="943"/>
      <c r="C32" s="943"/>
      <c r="D32" s="166"/>
      <c r="E32" s="937"/>
      <c r="F32" s="937"/>
      <c r="G32" s="937"/>
      <c r="H32" s="937"/>
      <c r="I32" s="937"/>
      <c r="J32" s="937"/>
      <c r="K32" s="937"/>
      <c r="L32" s="937"/>
      <c r="M32" s="937"/>
      <c r="N32" s="937"/>
      <c r="O32" s="314"/>
      <c r="P32" s="582" t="str">
        <f t="shared" si="0"/>
        <v/>
      </c>
      <c r="Q32" s="52"/>
      <c r="R32" s="372"/>
      <c r="S32" s="4"/>
    </row>
    <row r="33" spans="1:19" s="268" customFormat="1" ht="23.85" customHeight="1" x14ac:dyDescent="0.2">
      <c r="A33" s="212"/>
      <c r="B33" s="943"/>
      <c r="C33" s="943"/>
      <c r="D33" s="166"/>
      <c r="E33" s="937"/>
      <c r="F33" s="937"/>
      <c r="G33" s="937"/>
      <c r="H33" s="937"/>
      <c r="I33" s="937"/>
      <c r="J33" s="937"/>
      <c r="K33" s="937"/>
      <c r="L33" s="937"/>
      <c r="M33" s="937"/>
      <c r="N33" s="937"/>
      <c r="O33" s="314"/>
      <c r="P33" s="582" t="str">
        <f t="shared" si="0"/>
        <v/>
      </c>
      <c r="Q33" s="52"/>
      <c r="R33" s="372"/>
      <c r="S33" s="4"/>
    </row>
    <row r="34" spans="1:19" s="268" customFormat="1" ht="23.85" customHeight="1" x14ac:dyDescent="0.2">
      <c r="A34" s="212"/>
      <c r="B34" s="943"/>
      <c r="C34" s="943"/>
      <c r="D34" s="166"/>
      <c r="E34" s="937"/>
      <c r="F34" s="937"/>
      <c r="G34" s="937"/>
      <c r="H34" s="937"/>
      <c r="I34" s="937"/>
      <c r="J34" s="937"/>
      <c r="K34" s="937"/>
      <c r="L34" s="937"/>
      <c r="M34" s="937"/>
      <c r="N34" s="937"/>
      <c r="O34" s="314"/>
      <c r="P34" s="582" t="str">
        <f t="shared" si="0"/>
        <v/>
      </c>
      <c r="Q34" s="52"/>
      <c r="R34" s="372"/>
      <c r="S34" s="4"/>
    </row>
    <row r="35" spans="1:19" s="268" customFormat="1" ht="23.85" customHeight="1" x14ac:dyDescent="0.2">
      <c r="A35" s="212"/>
      <c r="B35" s="943"/>
      <c r="C35" s="943"/>
      <c r="D35" s="166"/>
      <c r="E35" s="937"/>
      <c r="F35" s="937"/>
      <c r="G35" s="937"/>
      <c r="H35" s="937"/>
      <c r="I35" s="937"/>
      <c r="J35" s="937"/>
      <c r="K35" s="937"/>
      <c r="L35" s="937"/>
      <c r="M35" s="937"/>
      <c r="N35" s="937"/>
      <c r="O35" s="314"/>
      <c r="P35" s="582" t="str">
        <f t="shared" si="0"/>
        <v/>
      </c>
      <c r="Q35" s="52"/>
      <c r="R35" s="372"/>
      <c r="S35" s="4"/>
    </row>
    <row r="36" spans="1:19" s="268" customFormat="1" ht="23.85" customHeight="1" x14ac:dyDescent="0.2">
      <c r="A36" s="212"/>
      <c r="B36" s="943"/>
      <c r="C36" s="943"/>
      <c r="D36" s="166"/>
      <c r="E36" s="937"/>
      <c r="F36" s="937"/>
      <c r="G36" s="937"/>
      <c r="H36" s="937"/>
      <c r="I36" s="937"/>
      <c r="J36" s="937"/>
      <c r="K36" s="937"/>
      <c r="L36" s="937"/>
      <c r="M36" s="937"/>
      <c r="N36" s="937"/>
      <c r="O36" s="314"/>
      <c r="P36" s="582" t="str">
        <f t="shared" si="0"/>
        <v/>
      </c>
      <c r="Q36" s="52"/>
      <c r="R36" s="372"/>
      <c r="S36" s="4"/>
    </row>
    <row r="37" spans="1:19" s="268" customFormat="1" ht="23.85" customHeight="1" x14ac:dyDescent="0.2">
      <c r="A37" s="212"/>
      <c r="B37" s="943"/>
      <c r="C37" s="943"/>
      <c r="D37" s="166"/>
      <c r="E37" s="937"/>
      <c r="F37" s="937"/>
      <c r="G37" s="937"/>
      <c r="H37" s="937"/>
      <c r="I37" s="937"/>
      <c r="J37" s="937"/>
      <c r="K37" s="937"/>
      <c r="L37" s="937"/>
      <c r="M37" s="937"/>
      <c r="N37" s="937"/>
      <c r="O37" s="314"/>
      <c r="P37" s="582" t="str">
        <f t="shared" si="0"/>
        <v/>
      </c>
      <c r="Q37" s="52"/>
      <c r="R37" s="372"/>
      <c r="S37" s="4"/>
    </row>
    <row r="38" spans="1:19" s="268" customFormat="1" ht="23.85" customHeight="1" x14ac:dyDescent="0.2">
      <c r="A38" s="212"/>
      <c r="B38" s="943"/>
      <c r="C38" s="943"/>
      <c r="D38" s="166"/>
      <c r="E38" s="937"/>
      <c r="F38" s="937"/>
      <c r="G38" s="937"/>
      <c r="H38" s="937"/>
      <c r="I38" s="937"/>
      <c r="J38" s="937"/>
      <c r="K38" s="937"/>
      <c r="L38" s="937"/>
      <c r="M38" s="937"/>
      <c r="N38" s="937"/>
      <c r="O38" s="314"/>
      <c r="P38" s="582" t="str">
        <f t="shared" si="0"/>
        <v/>
      </c>
      <c r="Q38" s="52"/>
      <c r="R38" s="372"/>
      <c r="S38" s="4"/>
    </row>
    <row r="39" spans="1:19" s="268" customFormat="1" ht="23.85" customHeight="1" x14ac:dyDescent="0.2">
      <c r="A39" s="212"/>
      <c r="B39" s="943"/>
      <c r="C39" s="943"/>
      <c r="D39" s="166"/>
      <c r="E39" s="937"/>
      <c r="F39" s="937"/>
      <c r="G39" s="937"/>
      <c r="H39" s="937"/>
      <c r="I39" s="937"/>
      <c r="J39" s="937"/>
      <c r="K39" s="937"/>
      <c r="L39" s="937"/>
      <c r="M39" s="937"/>
      <c r="N39" s="937"/>
      <c r="O39" s="314"/>
      <c r="P39" s="582" t="str">
        <f t="shared" si="0"/>
        <v/>
      </c>
      <c r="Q39" s="52"/>
      <c r="R39" s="372"/>
      <c r="S39" s="4"/>
    </row>
    <row r="40" spans="1:19" s="268" customFormat="1" ht="23.85" customHeight="1" x14ac:dyDescent="0.2">
      <c r="A40" s="212"/>
      <c r="B40" s="943"/>
      <c r="C40" s="943"/>
      <c r="D40" s="166"/>
      <c r="E40" s="937"/>
      <c r="F40" s="937"/>
      <c r="G40" s="937"/>
      <c r="H40" s="937"/>
      <c r="I40" s="937"/>
      <c r="J40" s="937"/>
      <c r="K40" s="937"/>
      <c r="L40" s="937"/>
      <c r="M40" s="937"/>
      <c r="N40" s="937"/>
      <c r="O40" s="314"/>
      <c r="P40" s="582" t="str">
        <f t="shared" si="0"/>
        <v/>
      </c>
      <c r="Q40" s="52"/>
      <c r="R40" s="372"/>
      <c r="S40" s="4"/>
    </row>
    <row r="41" spans="1:19" s="268" customFormat="1" ht="23.85" customHeight="1" x14ac:dyDescent="0.2">
      <c r="A41" s="212"/>
      <c r="B41" s="943"/>
      <c r="C41" s="943"/>
      <c r="D41" s="166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314"/>
      <c r="P41" s="582" t="str">
        <f t="shared" si="0"/>
        <v/>
      </c>
      <c r="Q41" s="52"/>
      <c r="R41" s="372"/>
      <c r="S41" s="4"/>
    </row>
    <row r="42" spans="1:19" s="268" customFormat="1" ht="23.85" customHeight="1" x14ac:dyDescent="0.2">
      <c r="A42" s="212"/>
      <c r="B42" s="943"/>
      <c r="C42" s="943"/>
      <c r="D42" s="166"/>
      <c r="E42" s="937"/>
      <c r="F42" s="937"/>
      <c r="G42" s="937"/>
      <c r="H42" s="937"/>
      <c r="I42" s="937"/>
      <c r="J42" s="937"/>
      <c r="K42" s="937"/>
      <c r="L42" s="937"/>
      <c r="M42" s="937"/>
      <c r="N42" s="937"/>
      <c r="O42" s="314"/>
      <c r="P42" s="582" t="str">
        <f t="shared" si="0"/>
        <v/>
      </c>
      <c r="Q42" s="52"/>
      <c r="R42" s="372"/>
      <c r="S42" s="4"/>
    </row>
    <row r="43" spans="1:19" s="268" customFormat="1" ht="23.85" customHeight="1" x14ac:dyDescent="0.2">
      <c r="A43" s="212"/>
      <c r="B43" s="943"/>
      <c r="C43" s="943"/>
      <c r="D43" s="166"/>
      <c r="E43" s="937"/>
      <c r="F43" s="937"/>
      <c r="G43" s="937"/>
      <c r="H43" s="937"/>
      <c r="I43" s="937"/>
      <c r="J43" s="937"/>
      <c r="K43" s="937"/>
      <c r="L43" s="937"/>
      <c r="M43" s="937"/>
      <c r="N43" s="937"/>
      <c r="O43" s="314"/>
      <c r="P43" s="582" t="str">
        <f t="shared" si="0"/>
        <v/>
      </c>
      <c r="Q43" s="52"/>
      <c r="R43" s="372"/>
      <c r="S43" s="4"/>
    </row>
    <row r="44" spans="1:19" s="268" customFormat="1" ht="23.85" customHeight="1" x14ac:dyDescent="0.2">
      <c r="A44" s="212"/>
      <c r="B44" s="943"/>
      <c r="C44" s="943"/>
      <c r="D44" s="166"/>
      <c r="E44" s="937"/>
      <c r="F44" s="937"/>
      <c r="G44" s="937"/>
      <c r="H44" s="937"/>
      <c r="I44" s="937"/>
      <c r="J44" s="937"/>
      <c r="K44" s="937"/>
      <c r="L44" s="937"/>
      <c r="M44" s="937"/>
      <c r="N44" s="937"/>
      <c r="O44" s="314"/>
      <c r="P44" s="582" t="str">
        <f t="shared" si="0"/>
        <v/>
      </c>
      <c r="Q44" s="52"/>
      <c r="R44" s="372"/>
      <c r="S44" s="4"/>
    </row>
    <row r="45" spans="1:19" s="268" customFormat="1" ht="23.85" customHeight="1" x14ac:dyDescent="0.2">
      <c r="A45" s="212"/>
      <c r="B45" s="943"/>
      <c r="C45" s="943"/>
      <c r="D45" s="166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314"/>
      <c r="P45" s="582" t="str">
        <f t="shared" si="0"/>
        <v/>
      </c>
      <c r="Q45" s="52"/>
      <c r="R45" s="372"/>
      <c r="S45" s="4"/>
    </row>
    <row r="46" spans="1:19" s="268" customFormat="1" ht="23.85" customHeight="1" x14ac:dyDescent="0.2">
      <c r="A46" s="212"/>
      <c r="B46" s="943"/>
      <c r="C46" s="943"/>
      <c r="D46" s="166"/>
      <c r="E46" s="937"/>
      <c r="F46" s="937"/>
      <c r="G46" s="937"/>
      <c r="H46" s="937"/>
      <c r="I46" s="937"/>
      <c r="J46" s="937"/>
      <c r="K46" s="937"/>
      <c r="L46" s="937"/>
      <c r="M46" s="937"/>
      <c r="N46" s="937"/>
      <c r="O46" s="314"/>
      <c r="P46" s="582" t="str">
        <f t="shared" si="0"/>
        <v/>
      </c>
      <c r="Q46" s="52"/>
      <c r="R46" s="372"/>
      <c r="S46" s="4"/>
    </row>
    <row r="47" spans="1:19" s="268" customFormat="1" ht="23.85" customHeight="1" x14ac:dyDescent="0.2">
      <c r="A47" s="212"/>
      <c r="B47" s="943"/>
      <c r="C47" s="943"/>
      <c r="D47" s="166"/>
      <c r="E47" s="937"/>
      <c r="F47" s="937"/>
      <c r="G47" s="937"/>
      <c r="H47" s="937"/>
      <c r="I47" s="937"/>
      <c r="J47" s="937"/>
      <c r="K47" s="937"/>
      <c r="L47" s="937"/>
      <c r="M47" s="937"/>
      <c r="N47" s="937"/>
      <c r="O47" s="314"/>
      <c r="P47" s="582" t="str">
        <f t="shared" si="0"/>
        <v/>
      </c>
      <c r="Q47" s="52"/>
      <c r="R47" s="372"/>
      <c r="S47" s="4"/>
    </row>
    <row r="48" spans="1:19" s="268" customFormat="1" ht="23.85" customHeight="1" x14ac:dyDescent="0.2">
      <c r="A48" s="212"/>
      <c r="B48" s="943"/>
      <c r="C48" s="943"/>
      <c r="D48" s="166"/>
      <c r="E48" s="937"/>
      <c r="F48" s="937"/>
      <c r="G48" s="937"/>
      <c r="H48" s="937"/>
      <c r="I48" s="937"/>
      <c r="J48" s="937"/>
      <c r="K48" s="937"/>
      <c r="L48" s="937"/>
      <c r="M48" s="937"/>
      <c r="N48" s="937"/>
      <c r="O48" s="314"/>
      <c r="P48" s="582" t="str">
        <f t="shared" si="0"/>
        <v/>
      </c>
      <c r="Q48" s="52"/>
      <c r="R48" s="372"/>
      <c r="S48" s="4"/>
    </row>
    <row r="49" spans="1:19" s="268" customFormat="1" ht="23.85" customHeight="1" x14ac:dyDescent="0.2">
      <c r="A49" s="212"/>
      <c r="B49" s="943"/>
      <c r="C49" s="943"/>
      <c r="D49" s="166"/>
      <c r="E49" s="937"/>
      <c r="F49" s="937"/>
      <c r="G49" s="937"/>
      <c r="H49" s="937"/>
      <c r="I49" s="937"/>
      <c r="J49" s="937"/>
      <c r="K49" s="937"/>
      <c r="L49" s="937"/>
      <c r="M49" s="937"/>
      <c r="N49" s="937"/>
      <c r="O49" s="314"/>
      <c r="P49" s="582" t="str">
        <f t="shared" si="0"/>
        <v/>
      </c>
      <c r="Q49" s="52"/>
      <c r="R49" s="372"/>
      <c r="S49" s="4"/>
    </row>
    <row r="50" spans="1:19" s="268" customFormat="1" ht="23.85" customHeight="1" x14ac:dyDescent="0.2">
      <c r="A50" s="212"/>
      <c r="B50" s="943"/>
      <c r="C50" s="943"/>
      <c r="D50" s="166"/>
      <c r="E50" s="937"/>
      <c r="F50" s="937"/>
      <c r="G50" s="937"/>
      <c r="H50" s="937"/>
      <c r="I50" s="937"/>
      <c r="J50" s="937"/>
      <c r="K50" s="937"/>
      <c r="L50" s="937"/>
      <c r="M50" s="937"/>
      <c r="N50" s="937"/>
      <c r="O50" s="314"/>
      <c r="P50" s="582" t="str">
        <f t="shared" si="0"/>
        <v/>
      </c>
      <c r="Q50" s="52"/>
      <c r="R50" s="372"/>
      <c r="S50" s="4"/>
    </row>
    <row r="51" spans="1:19" s="268" customFormat="1" ht="23.85" customHeight="1" x14ac:dyDescent="0.2">
      <c r="A51" s="212"/>
      <c r="B51" s="943"/>
      <c r="C51" s="943"/>
      <c r="D51" s="166"/>
      <c r="E51" s="937"/>
      <c r="F51" s="937"/>
      <c r="G51" s="937"/>
      <c r="H51" s="937"/>
      <c r="I51" s="937"/>
      <c r="J51" s="937"/>
      <c r="K51" s="937"/>
      <c r="L51" s="937"/>
      <c r="M51" s="937"/>
      <c r="N51" s="937"/>
      <c r="O51" s="314"/>
      <c r="P51" s="582" t="str">
        <f t="shared" si="0"/>
        <v/>
      </c>
      <c r="Q51" s="52"/>
      <c r="R51" s="372"/>
      <c r="S51" s="4"/>
    </row>
    <row r="52" spans="1:19" s="268" customFormat="1" ht="23.85" customHeight="1" x14ac:dyDescent="0.2">
      <c r="A52" s="212"/>
      <c r="B52" s="943"/>
      <c r="C52" s="943"/>
      <c r="D52" s="166"/>
      <c r="E52" s="937"/>
      <c r="F52" s="937"/>
      <c r="G52" s="937"/>
      <c r="H52" s="937"/>
      <c r="I52" s="937"/>
      <c r="J52" s="937"/>
      <c r="K52" s="937"/>
      <c r="L52" s="937"/>
      <c r="M52" s="937"/>
      <c r="N52" s="937"/>
      <c r="O52" s="314"/>
      <c r="P52" s="582" t="str">
        <f t="shared" si="0"/>
        <v/>
      </c>
      <c r="Q52" s="52"/>
      <c r="R52" s="372"/>
      <c r="S52" s="4"/>
    </row>
    <row r="53" spans="1:19" s="268" customFormat="1" ht="23.85" customHeight="1" x14ac:dyDescent="0.2">
      <c r="A53" s="212"/>
      <c r="B53" s="943"/>
      <c r="C53" s="943"/>
      <c r="D53" s="166"/>
      <c r="E53" s="937"/>
      <c r="F53" s="937"/>
      <c r="G53" s="937"/>
      <c r="H53" s="937"/>
      <c r="I53" s="937"/>
      <c r="J53" s="937"/>
      <c r="K53" s="937"/>
      <c r="L53" s="937"/>
      <c r="M53" s="937"/>
      <c r="N53" s="937"/>
      <c r="O53" s="314"/>
      <c r="P53" s="582" t="str">
        <f t="shared" si="0"/>
        <v/>
      </c>
      <c r="Q53" s="52"/>
      <c r="R53" s="372"/>
      <c r="S53" s="4"/>
    </row>
    <row r="54" spans="1:19" s="268" customFormat="1" ht="23.85" customHeight="1" x14ac:dyDescent="0.2">
      <c r="A54" s="212"/>
      <c r="B54" s="943"/>
      <c r="C54" s="943"/>
      <c r="D54" s="166"/>
      <c r="E54" s="937"/>
      <c r="F54" s="937"/>
      <c r="G54" s="937"/>
      <c r="H54" s="937"/>
      <c r="I54" s="937"/>
      <c r="J54" s="937"/>
      <c r="K54" s="937"/>
      <c r="L54" s="937"/>
      <c r="M54" s="937"/>
      <c r="N54" s="937"/>
      <c r="O54" s="314"/>
      <c r="P54" s="582" t="str">
        <f t="shared" si="0"/>
        <v/>
      </c>
      <c r="Q54" s="52"/>
      <c r="R54" s="372"/>
      <c r="S54" s="4"/>
    </row>
    <row r="55" spans="1:19" s="268" customFormat="1" ht="23.85" customHeight="1" x14ac:dyDescent="0.2">
      <c r="A55" s="212"/>
      <c r="B55" s="943"/>
      <c r="C55" s="943"/>
      <c r="D55" s="166"/>
      <c r="E55" s="937"/>
      <c r="F55" s="937"/>
      <c r="G55" s="937"/>
      <c r="H55" s="937"/>
      <c r="I55" s="937"/>
      <c r="J55" s="937"/>
      <c r="K55" s="937"/>
      <c r="L55" s="937"/>
      <c r="M55" s="937"/>
      <c r="N55" s="937"/>
      <c r="O55" s="314"/>
      <c r="P55" s="582" t="str">
        <f t="shared" si="0"/>
        <v/>
      </c>
      <c r="Q55" s="52"/>
      <c r="R55" s="372"/>
      <c r="S55" s="4"/>
    </row>
    <row r="56" spans="1:19" s="268" customFormat="1" ht="23.85" customHeight="1" x14ac:dyDescent="0.2">
      <c r="A56" s="212"/>
      <c r="B56" s="943"/>
      <c r="C56" s="943"/>
      <c r="D56" s="166"/>
      <c r="E56" s="937"/>
      <c r="F56" s="937"/>
      <c r="G56" s="937"/>
      <c r="H56" s="937"/>
      <c r="I56" s="937"/>
      <c r="J56" s="937"/>
      <c r="K56" s="937"/>
      <c r="L56" s="937"/>
      <c r="M56" s="937"/>
      <c r="N56" s="937"/>
      <c r="O56" s="314"/>
      <c r="P56" s="582" t="str">
        <f t="shared" si="0"/>
        <v/>
      </c>
      <c r="Q56" s="52"/>
      <c r="R56" s="372"/>
      <c r="S56" s="4"/>
    </row>
    <row r="57" spans="1:19" s="114" customFormat="1" ht="6" customHeight="1" x14ac:dyDescent="0.2">
      <c r="A57" s="363"/>
      <c r="B57" s="22"/>
      <c r="C57" s="18"/>
      <c r="D57" s="18"/>
      <c r="E57" s="18"/>
      <c r="F57" s="1"/>
      <c r="G57" s="1"/>
      <c r="H57" s="1"/>
      <c r="I57" s="1"/>
      <c r="J57" s="1"/>
      <c r="K57" s="1"/>
      <c r="L57" s="1"/>
      <c r="M57" s="18"/>
      <c r="N57" s="18"/>
      <c r="O57" s="18"/>
      <c r="P57" s="23"/>
      <c r="Q57" s="268"/>
      <c r="R57" s="373"/>
      <c r="S57" s="605"/>
    </row>
    <row r="58" spans="1:19" s="92" customFormat="1" ht="21.75" customHeight="1" x14ac:dyDescent="0.2">
      <c r="A58" s="369"/>
      <c r="B58" s="938" t="s">
        <v>229</v>
      </c>
      <c r="C58" s="938"/>
      <c r="D58" s="938"/>
      <c r="E58" s="938"/>
      <c r="F58" s="938"/>
      <c r="G58" s="938"/>
      <c r="H58" s="938"/>
      <c r="I58" s="938"/>
      <c r="J58" s="938"/>
      <c r="K58" s="938"/>
      <c r="L58" s="938"/>
      <c r="M58" s="938"/>
      <c r="N58" s="938"/>
      <c r="O58" s="938"/>
      <c r="P58" s="938"/>
      <c r="Q58" s="938"/>
      <c r="R58" s="602"/>
      <c r="S58" s="601"/>
    </row>
    <row r="59" spans="1:19" s="268" customFormat="1" ht="12.75" customHeight="1" x14ac:dyDescent="0.2">
      <c r="A59" s="363"/>
      <c r="B59" s="944" t="str">
        <f>'7-DIP-DIE'!B100</f>
        <v>FAPESP,  JUNHO DE 2016</v>
      </c>
      <c r="C59" s="944"/>
      <c r="D59" s="944"/>
      <c r="E59" s="944"/>
      <c r="F59" s="325"/>
      <c r="G59" s="325"/>
      <c r="H59" s="325"/>
      <c r="I59" s="325"/>
      <c r="J59" s="325"/>
      <c r="K59" s="325"/>
      <c r="L59" s="325"/>
      <c r="M59" s="3"/>
      <c r="N59" s="3"/>
      <c r="O59" s="3"/>
      <c r="Q59" s="92">
        <v>1</v>
      </c>
      <c r="R59" s="372"/>
      <c r="S59" s="36"/>
    </row>
    <row r="60" spans="1:19" s="268" customFormat="1" ht="12.75" customHeight="1" x14ac:dyDescent="0.2">
      <c r="A60" s="363"/>
      <c r="B60" s="130"/>
      <c r="C60" s="130"/>
      <c r="D60" s="130"/>
      <c r="E60" s="130"/>
      <c r="F60" s="325"/>
      <c r="G60" s="325"/>
      <c r="H60" s="325"/>
      <c r="I60" s="325"/>
      <c r="J60" s="325"/>
      <c r="K60" s="325"/>
      <c r="L60" s="325"/>
      <c r="M60" s="3"/>
      <c r="N60" s="3"/>
      <c r="O60" s="3"/>
      <c r="R60" s="372"/>
      <c r="S60" s="36"/>
    </row>
    <row r="61" spans="1:19" s="268" customFormat="1" ht="18" x14ac:dyDescent="0.25">
      <c r="A61" s="377"/>
      <c r="B61" s="319" t="str">
        <f>B6</f>
        <v>8- DESPESAS DE TRANSPORTE</v>
      </c>
      <c r="C61" s="546"/>
      <c r="D61" s="546"/>
      <c r="E61" s="546"/>
      <c r="F61" s="548"/>
      <c r="G61" s="548"/>
      <c r="H61" s="548"/>
      <c r="I61" s="548"/>
      <c r="J61" s="548"/>
      <c r="K61" s="548"/>
      <c r="L61" s="548"/>
      <c r="M61" s="546"/>
      <c r="N61" s="546"/>
      <c r="O61" s="546"/>
      <c r="R61" s="339"/>
      <c r="S61" s="4"/>
    </row>
    <row r="62" spans="1:19" s="92" customFormat="1" ht="30.75" customHeight="1" x14ac:dyDescent="0.2">
      <c r="A62" s="369"/>
      <c r="B62" s="668" t="s">
        <v>1</v>
      </c>
      <c r="C62" s="945"/>
      <c r="D62" s="566" t="s">
        <v>7</v>
      </c>
      <c r="E62" s="711" t="s">
        <v>8</v>
      </c>
      <c r="F62" s="712"/>
      <c r="G62" s="712"/>
      <c r="H62" s="712"/>
      <c r="I62" s="712"/>
      <c r="J62" s="712"/>
      <c r="K62" s="712"/>
      <c r="L62" s="712"/>
      <c r="M62" s="712"/>
      <c r="N62" s="713"/>
      <c r="O62" s="567" t="s">
        <v>3</v>
      </c>
      <c r="P62" s="579" t="s">
        <v>4</v>
      </c>
      <c r="Q62" s="566" t="s">
        <v>2</v>
      </c>
      <c r="R62" s="386"/>
      <c r="S62" s="600"/>
    </row>
    <row r="63" spans="1:19" s="268" customFormat="1" ht="23.85" customHeight="1" x14ac:dyDescent="0.2">
      <c r="A63" s="212"/>
      <c r="B63" s="943"/>
      <c r="C63" s="943"/>
      <c r="D63" s="166"/>
      <c r="E63" s="937"/>
      <c r="F63" s="937"/>
      <c r="G63" s="937"/>
      <c r="H63" s="937"/>
      <c r="I63" s="937"/>
      <c r="J63" s="937"/>
      <c r="K63" s="937"/>
      <c r="L63" s="937"/>
      <c r="M63" s="937"/>
      <c r="N63" s="937"/>
      <c r="O63" s="314"/>
      <c r="P63" s="582" t="str">
        <f t="shared" ref="P63:P106" si="1">IF(O63*D63=0,"",O63*D63)</f>
        <v/>
      </c>
      <c r="Q63" s="52"/>
      <c r="R63" s="372"/>
      <c r="S63" s="4"/>
    </row>
    <row r="64" spans="1:19" s="268" customFormat="1" ht="23.85" customHeight="1" x14ac:dyDescent="0.2">
      <c r="A64" s="212"/>
      <c r="B64" s="943"/>
      <c r="C64" s="943"/>
      <c r="D64" s="166"/>
      <c r="E64" s="937"/>
      <c r="F64" s="937"/>
      <c r="G64" s="937"/>
      <c r="H64" s="937"/>
      <c r="I64" s="937"/>
      <c r="J64" s="937"/>
      <c r="K64" s="937"/>
      <c r="L64" s="937"/>
      <c r="M64" s="937"/>
      <c r="N64" s="937"/>
      <c r="O64" s="314"/>
      <c r="P64" s="582" t="str">
        <f t="shared" si="1"/>
        <v/>
      </c>
      <c r="Q64" s="52"/>
      <c r="R64" s="372"/>
      <c r="S64" s="4"/>
    </row>
    <row r="65" spans="1:19" s="268" customFormat="1" ht="23.85" customHeight="1" x14ac:dyDescent="0.2">
      <c r="A65" s="212"/>
      <c r="B65" s="943"/>
      <c r="C65" s="943"/>
      <c r="D65" s="166"/>
      <c r="E65" s="937"/>
      <c r="F65" s="937"/>
      <c r="G65" s="937"/>
      <c r="H65" s="937"/>
      <c r="I65" s="937"/>
      <c r="J65" s="937"/>
      <c r="K65" s="937"/>
      <c r="L65" s="937"/>
      <c r="M65" s="937"/>
      <c r="N65" s="937"/>
      <c r="O65" s="314"/>
      <c r="P65" s="582" t="str">
        <f t="shared" si="1"/>
        <v/>
      </c>
      <c r="Q65" s="52"/>
      <c r="R65" s="372"/>
      <c r="S65" s="4"/>
    </row>
    <row r="66" spans="1:19" s="268" customFormat="1" ht="23.85" customHeight="1" x14ac:dyDescent="0.2">
      <c r="A66" s="212"/>
      <c r="B66" s="943"/>
      <c r="C66" s="943"/>
      <c r="D66" s="166"/>
      <c r="E66" s="937"/>
      <c r="F66" s="937"/>
      <c r="G66" s="937"/>
      <c r="H66" s="937"/>
      <c r="I66" s="937"/>
      <c r="J66" s="937"/>
      <c r="K66" s="937"/>
      <c r="L66" s="937"/>
      <c r="M66" s="937"/>
      <c r="N66" s="937"/>
      <c r="O66" s="314"/>
      <c r="P66" s="582" t="str">
        <f t="shared" si="1"/>
        <v/>
      </c>
      <c r="Q66" s="52"/>
      <c r="R66" s="372"/>
      <c r="S66" s="4"/>
    </row>
    <row r="67" spans="1:19" s="268" customFormat="1" ht="23.85" customHeight="1" x14ac:dyDescent="0.2">
      <c r="A67" s="212"/>
      <c r="B67" s="943"/>
      <c r="C67" s="943"/>
      <c r="D67" s="166"/>
      <c r="E67" s="937"/>
      <c r="F67" s="937"/>
      <c r="G67" s="937"/>
      <c r="H67" s="937"/>
      <c r="I67" s="937"/>
      <c r="J67" s="937"/>
      <c r="K67" s="937"/>
      <c r="L67" s="937"/>
      <c r="M67" s="937"/>
      <c r="N67" s="937"/>
      <c r="O67" s="314"/>
      <c r="P67" s="582" t="str">
        <f t="shared" si="1"/>
        <v/>
      </c>
      <c r="Q67" s="52"/>
      <c r="R67" s="372"/>
      <c r="S67" s="4"/>
    </row>
    <row r="68" spans="1:19" s="268" customFormat="1" ht="23.85" customHeight="1" x14ac:dyDescent="0.2">
      <c r="A68" s="212"/>
      <c r="B68" s="943"/>
      <c r="C68" s="943"/>
      <c r="D68" s="166"/>
      <c r="E68" s="937"/>
      <c r="F68" s="937"/>
      <c r="G68" s="937"/>
      <c r="H68" s="937"/>
      <c r="I68" s="937"/>
      <c r="J68" s="937"/>
      <c r="K68" s="937"/>
      <c r="L68" s="937"/>
      <c r="M68" s="937"/>
      <c r="N68" s="937"/>
      <c r="O68" s="314"/>
      <c r="P68" s="582" t="str">
        <f t="shared" si="1"/>
        <v/>
      </c>
      <c r="Q68" s="52"/>
      <c r="R68" s="372"/>
      <c r="S68" s="4"/>
    </row>
    <row r="69" spans="1:19" s="268" customFormat="1" ht="23.85" customHeight="1" x14ac:dyDescent="0.2">
      <c r="A69" s="212"/>
      <c r="B69" s="943"/>
      <c r="C69" s="943"/>
      <c r="D69" s="166"/>
      <c r="E69" s="937"/>
      <c r="F69" s="937"/>
      <c r="G69" s="937"/>
      <c r="H69" s="937"/>
      <c r="I69" s="937"/>
      <c r="J69" s="937"/>
      <c r="K69" s="937"/>
      <c r="L69" s="937"/>
      <c r="M69" s="937"/>
      <c r="N69" s="937"/>
      <c r="O69" s="314"/>
      <c r="P69" s="582" t="str">
        <f t="shared" si="1"/>
        <v/>
      </c>
      <c r="Q69" s="52"/>
      <c r="R69" s="372"/>
      <c r="S69" s="4"/>
    </row>
    <row r="70" spans="1:19" s="268" customFormat="1" ht="23.85" customHeight="1" x14ac:dyDescent="0.2">
      <c r="A70" s="212"/>
      <c r="B70" s="943"/>
      <c r="C70" s="943"/>
      <c r="D70" s="166"/>
      <c r="E70" s="937"/>
      <c r="F70" s="937"/>
      <c r="G70" s="937"/>
      <c r="H70" s="937"/>
      <c r="I70" s="937"/>
      <c r="J70" s="937"/>
      <c r="K70" s="937"/>
      <c r="L70" s="937"/>
      <c r="M70" s="937"/>
      <c r="N70" s="937"/>
      <c r="O70" s="314"/>
      <c r="P70" s="582" t="str">
        <f t="shared" si="1"/>
        <v/>
      </c>
      <c r="Q70" s="52"/>
      <c r="R70" s="372"/>
      <c r="S70" s="4"/>
    </row>
    <row r="71" spans="1:19" s="268" customFormat="1" ht="23.85" customHeight="1" x14ac:dyDescent="0.2">
      <c r="A71" s="212"/>
      <c r="B71" s="943"/>
      <c r="C71" s="943"/>
      <c r="D71" s="166"/>
      <c r="E71" s="937"/>
      <c r="F71" s="937"/>
      <c r="G71" s="937"/>
      <c r="H71" s="937"/>
      <c r="I71" s="937"/>
      <c r="J71" s="937"/>
      <c r="K71" s="937"/>
      <c r="L71" s="937"/>
      <c r="M71" s="937"/>
      <c r="N71" s="937"/>
      <c r="O71" s="314"/>
      <c r="P71" s="582" t="str">
        <f t="shared" si="1"/>
        <v/>
      </c>
      <c r="Q71" s="52"/>
      <c r="R71" s="372"/>
      <c r="S71" s="4"/>
    </row>
    <row r="72" spans="1:19" s="268" customFormat="1" ht="23.85" customHeight="1" x14ac:dyDescent="0.2">
      <c r="A72" s="212"/>
      <c r="B72" s="943"/>
      <c r="C72" s="943"/>
      <c r="D72" s="166"/>
      <c r="E72" s="937"/>
      <c r="F72" s="937"/>
      <c r="G72" s="937"/>
      <c r="H72" s="937"/>
      <c r="I72" s="937"/>
      <c r="J72" s="937"/>
      <c r="K72" s="937"/>
      <c r="L72" s="937"/>
      <c r="M72" s="937"/>
      <c r="N72" s="937"/>
      <c r="O72" s="314"/>
      <c r="P72" s="582" t="str">
        <f t="shared" si="1"/>
        <v/>
      </c>
      <c r="Q72" s="52"/>
      <c r="R72" s="372"/>
      <c r="S72" s="4"/>
    </row>
    <row r="73" spans="1:19" s="268" customFormat="1" ht="23.85" customHeight="1" x14ac:dyDescent="0.2">
      <c r="A73" s="212"/>
      <c r="B73" s="943"/>
      <c r="C73" s="943"/>
      <c r="D73" s="166"/>
      <c r="E73" s="937"/>
      <c r="F73" s="937"/>
      <c r="G73" s="937"/>
      <c r="H73" s="937"/>
      <c r="I73" s="937"/>
      <c r="J73" s="937"/>
      <c r="K73" s="937"/>
      <c r="L73" s="937"/>
      <c r="M73" s="937"/>
      <c r="N73" s="937"/>
      <c r="O73" s="314"/>
      <c r="P73" s="582" t="str">
        <f t="shared" si="1"/>
        <v/>
      </c>
      <c r="Q73" s="52"/>
      <c r="R73" s="372"/>
      <c r="S73" s="4"/>
    </row>
    <row r="74" spans="1:19" s="268" customFormat="1" ht="23.85" customHeight="1" x14ac:dyDescent="0.2">
      <c r="A74" s="212"/>
      <c r="B74" s="943"/>
      <c r="C74" s="943"/>
      <c r="D74" s="166"/>
      <c r="E74" s="937"/>
      <c r="F74" s="937"/>
      <c r="G74" s="937"/>
      <c r="H74" s="937"/>
      <c r="I74" s="937"/>
      <c r="J74" s="937"/>
      <c r="K74" s="937"/>
      <c r="L74" s="937"/>
      <c r="M74" s="937"/>
      <c r="N74" s="937"/>
      <c r="O74" s="314"/>
      <c r="P74" s="582" t="str">
        <f t="shared" si="1"/>
        <v/>
      </c>
      <c r="Q74" s="52"/>
      <c r="R74" s="372"/>
      <c r="S74" s="4"/>
    </row>
    <row r="75" spans="1:19" s="268" customFormat="1" ht="23.85" customHeight="1" x14ac:dyDescent="0.2">
      <c r="A75" s="212"/>
      <c r="B75" s="943"/>
      <c r="C75" s="943"/>
      <c r="D75" s="166"/>
      <c r="E75" s="937"/>
      <c r="F75" s="937"/>
      <c r="G75" s="937"/>
      <c r="H75" s="937"/>
      <c r="I75" s="937"/>
      <c r="J75" s="937"/>
      <c r="K75" s="937"/>
      <c r="L75" s="937"/>
      <c r="M75" s="937"/>
      <c r="N75" s="937"/>
      <c r="O75" s="314"/>
      <c r="P75" s="582" t="str">
        <f t="shared" si="1"/>
        <v/>
      </c>
      <c r="Q75" s="52"/>
      <c r="R75" s="372"/>
      <c r="S75" s="4"/>
    </row>
    <row r="76" spans="1:19" s="268" customFormat="1" ht="23.85" customHeight="1" x14ac:dyDescent="0.2">
      <c r="A76" s="212"/>
      <c r="B76" s="943"/>
      <c r="C76" s="943"/>
      <c r="D76" s="166"/>
      <c r="E76" s="937"/>
      <c r="F76" s="937"/>
      <c r="G76" s="937"/>
      <c r="H76" s="937"/>
      <c r="I76" s="937"/>
      <c r="J76" s="937"/>
      <c r="K76" s="937"/>
      <c r="L76" s="937"/>
      <c r="M76" s="937"/>
      <c r="N76" s="937"/>
      <c r="O76" s="314"/>
      <c r="P76" s="582" t="str">
        <f t="shared" si="1"/>
        <v/>
      </c>
      <c r="Q76" s="52"/>
      <c r="R76" s="372"/>
      <c r="S76" s="4"/>
    </row>
    <row r="77" spans="1:19" s="268" customFormat="1" ht="23.85" customHeight="1" x14ac:dyDescent="0.2">
      <c r="A77" s="212"/>
      <c r="B77" s="943"/>
      <c r="C77" s="943"/>
      <c r="D77" s="166"/>
      <c r="E77" s="937"/>
      <c r="F77" s="937"/>
      <c r="G77" s="937"/>
      <c r="H77" s="937"/>
      <c r="I77" s="937"/>
      <c r="J77" s="937"/>
      <c r="K77" s="937"/>
      <c r="L77" s="937"/>
      <c r="M77" s="937"/>
      <c r="N77" s="937"/>
      <c r="O77" s="314"/>
      <c r="P77" s="582" t="str">
        <f t="shared" si="1"/>
        <v/>
      </c>
      <c r="Q77" s="52"/>
      <c r="R77" s="372"/>
      <c r="S77" s="4"/>
    </row>
    <row r="78" spans="1:19" s="268" customFormat="1" ht="23.85" customHeight="1" x14ac:dyDescent="0.2">
      <c r="A78" s="212"/>
      <c r="B78" s="943"/>
      <c r="C78" s="943"/>
      <c r="D78" s="166"/>
      <c r="E78" s="937"/>
      <c r="F78" s="937"/>
      <c r="G78" s="937"/>
      <c r="H78" s="937"/>
      <c r="I78" s="937"/>
      <c r="J78" s="937"/>
      <c r="K78" s="937"/>
      <c r="L78" s="937"/>
      <c r="M78" s="937"/>
      <c r="N78" s="937"/>
      <c r="O78" s="314"/>
      <c r="P78" s="582" t="str">
        <f t="shared" si="1"/>
        <v/>
      </c>
      <c r="Q78" s="52"/>
      <c r="R78" s="372"/>
      <c r="S78" s="4"/>
    </row>
    <row r="79" spans="1:19" s="268" customFormat="1" ht="23.85" customHeight="1" x14ac:dyDescent="0.2">
      <c r="A79" s="212"/>
      <c r="B79" s="943"/>
      <c r="C79" s="943"/>
      <c r="D79" s="166"/>
      <c r="E79" s="937"/>
      <c r="F79" s="937"/>
      <c r="G79" s="937"/>
      <c r="H79" s="937"/>
      <c r="I79" s="937"/>
      <c r="J79" s="937"/>
      <c r="K79" s="937"/>
      <c r="L79" s="937"/>
      <c r="M79" s="937"/>
      <c r="N79" s="937"/>
      <c r="O79" s="314"/>
      <c r="P79" s="582" t="str">
        <f t="shared" si="1"/>
        <v/>
      </c>
      <c r="Q79" s="52"/>
      <c r="R79" s="372"/>
      <c r="S79" s="4"/>
    </row>
    <row r="80" spans="1:19" s="268" customFormat="1" ht="23.85" customHeight="1" x14ac:dyDescent="0.2">
      <c r="A80" s="212"/>
      <c r="B80" s="943"/>
      <c r="C80" s="943"/>
      <c r="D80" s="166"/>
      <c r="E80" s="937"/>
      <c r="F80" s="937"/>
      <c r="G80" s="937"/>
      <c r="H80" s="937"/>
      <c r="I80" s="937"/>
      <c r="J80" s="937"/>
      <c r="K80" s="937"/>
      <c r="L80" s="937"/>
      <c r="M80" s="937"/>
      <c r="N80" s="937"/>
      <c r="O80" s="314"/>
      <c r="P80" s="582" t="str">
        <f t="shared" si="1"/>
        <v/>
      </c>
      <c r="Q80" s="52"/>
      <c r="R80" s="372"/>
      <c r="S80" s="4"/>
    </row>
    <row r="81" spans="1:19" s="268" customFormat="1" ht="23.85" customHeight="1" x14ac:dyDescent="0.2">
      <c r="A81" s="212"/>
      <c r="B81" s="943"/>
      <c r="C81" s="943"/>
      <c r="D81" s="166"/>
      <c r="E81" s="937"/>
      <c r="F81" s="937"/>
      <c r="G81" s="937"/>
      <c r="H81" s="937"/>
      <c r="I81" s="937"/>
      <c r="J81" s="937"/>
      <c r="K81" s="937"/>
      <c r="L81" s="937"/>
      <c r="M81" s="937"/>
      <c r="N81" s="937"/>
      <c r="O81" s="314"/>
      <c r="P81" s="582" t="str">
        <f t="shared" si="1"/>
        <v/>
      </c>
      <c r="Q81" s="52"/>
      <c r="R81" s="372"/>
      <c r="S81" s="4"/>
    </row>
    <row r="82" spans="1:19" s="268" customFormat="1" ht="23.85" customHeight="1" x14ac:dyDescent="0.2">
      <c r="A82" s="212"/>
      <c r="B82" s="943"/>
      <c r="C82" s="943"/>
      <c r="D82" s="166"/>
      <c r="E82" s="937"/>
      <c r="F82" s="937"/>
      <c r="G82" s="937"/>
      <c r="H82" s="937"/>
      <c r="I82" s="937"/>
      <c r="J82" s="937"/>
      <c r="K82" s="937"/>
      <c r="L82" s="937"/>
      <c r="M82" s="937"/>
      <c r="N82" s="937"/>
      <c r="O82" s="314"/>
      <c r="P82" s="582" t="str">
        <f t="shared" si="1"/>
        <v/>
      </c>
      <c r="Q82" s="52"/>
      <c r="R82" s="372"/>
      <c r="S82" s="4"/>
    </row>
    <row r="83" spans="1:19" s="268" customFormat="1" ht="23.85" customHeight="1" x14ac:dyDescent="0.2">
      <c r="A83" s="212"/>
      <c r="B83" s="943"/>
      <c r="C83" s="943"/>
      <c r="D83" s="166"/>
      <c r="E83" s="937"/>
      <c r="F83" s="937"/>
      <c r="G83" s="937"/>
      <c r="H83" s="937"/>
      <c r="I83" s="937"/>
      <c r="J83" s="937"/>
      <c r="K83" s="937"/>
      <c r="L83" s="937"/>
      <c r="M83" s="937"/>
      <c r="N83" s="937"/>
      <c r="O83" s="314"/>
      <c r="P83" s="582" t="str">
        <f t="shared" si="1"/>
        <v/>
      </c>
      <c r="Q83" s="52"/>
      <c r="R83" s="372"/>
      <c r="S83" s="4"/>
    </row>
    <row r="84" spans="1:19" s="268" customFormat="1" ht="23.85" customHeight="1" x14ac:dyDescent="0.2">
      <c r="A84" s="212"/>
      <c r="B84" s="943"/>
      <c r="C84" s="943"/>
      <c r="D84" s="166"/>
      <c r="E84" s="937"/>
      <c r="F84" s="937"/>
      <c r="G84" s="937"/>
      <c r="H84" s="937"/>
      <c r="I84" s="937"/>
      <c r="J84" s="937"/>
      <c r="K84" s="937"/>
      <c r="L84" s="937"/>
      <c r="M84" s="937"/>
      <c r="N84" s="937"/>
      <c r="O84" s="314"/>
      <c r="P84" s="582" t="str">
        <f t="shared" si="1"/>
        <v/>
      </c>
      <c r="Q84" s="52"/>
      <c r="R84" s="372"/>
      <c r="S84" s="4"/>
    </row>
    <row r="85" spans="1:19" s="268" customFormat="1" ht="23.85" customHeight="1" x14ac:dyDescent="0.2">
      <c r="A85" s="212"/>
      <c r="B85" s="943"/>
      <c r="C85" s="943"/>
      <c r="D85" s="166"/>
      <c r="E85" s="937"/>
      <c r="F85" s="937"/>
      <c r="G85" s="937"/>
      <c r="H85" s="937"/>
      <c r="I85" s="937"/>
      <c r="J85" s="937"/>
      <c r="K85" s="937"/>
      <c r="L85" s="937"/>
      <c r="M85" s="937"/>
      <c r="N85" s="937"/>
      <c r="O85" s="314"/>
      <c r="P85" s="582" t="str">
        <f t="shared" si="1"/>
        <v/>
      </c>
      <c r="Q85" s="52"/>
      <c r="R85" s="372"/>
      <c r="S85" s="4"/>
    </row>
    <row r="86" spans="1:19" s="268" customFormat="1" ht="23.85" customHeight="1" x14ac:dyDescent="0.2">
      <c r="A86" s="212"/>
      <c r="B86" s="943"/>
      <c r="C86" s="943"/>
      <c r="D86" s="166"/>
      <c r="E86" s="937"/>
      <c r="F86" s="937"/>
      <c r="G86" s="937"/>
      <c r="H86" s="937"/>
      <c r="I86" s="937"/>
      <c r="J86" s="937"/>
      <c r="K86" s="937"/>
      <c r="L86" s="937"/>
      <c r="M86" s="937"/>
      <c r="N86" s="937"/>
      <c r="O86" s="314"/>
      <c r="P86" s="582" t="str">
        <f t="shared" si="1"/>
        <v/>
      </c>
      <c r="Q86" s="52"/>
      <c r="R86" s="372"/>
      <c r="S86" s="4"/>
    </row>
    <row r="87" spans="1:19" s="268" customFormat="1" ht="23.85" customHeight="1" x14ac:dyDescent="0.2">
      <c r="A87" s="212"/>
      <c r="B87" s="943"/>
      <c r="C87" s="943"/>
      <c r="D87" s="166"/>
      <c r="E87" s="937"/>
      <c r="F87" s="937"/>
      <c r="G87" s="937"/>
      <c r="H87" s="937"/>
      <c r="I87" s="937"/>
      <c r="J87" s="937"/>
      <c r="K87" s="937"/>
      <c r="L87" s="937"/>
      <c r="M87" s="937"/>
      <c r="N87" s="937"/>
      <c r="O87" s="314"/>
      <c r="P87" s="582" t="str">
        <f t="shared" si="1"/>
        <v/>
      </c>
      <c r="Q87" s="52"/>
      <c r="R87" s="372"/>
      <c r="S87" s="4"/>
    </row>
    <row r="88" spans="1:19" s="268" customFormat="1" ht="23.85" customHeight="1" x14ac:dyDescent="0.2">
      <c r="A88" s="212"/>
      <c r="B88" s="943"/>
      <c r="C88" s="943"/>
      <c r="D88" s="166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314"/>
      <c r="P88" s="582" t="str">
        <f t="shared" si="1"/>
        <v/>
      </c>
      <c r="Q88" s="52"/>
      <c r="R88" s="372"/>
      <c r="S88" s="4"/>
    </row>
    <row r="89" spans="1:19" s="268" customFormat="1" ht="23.85" customHeight="1" x14ac:dyDescent="0.2">
      <c r="A89" s="212"/>
      <c r="B89" s="943"/>
      <c r="C89" s="943"/>
      <c r="D89" s="166"/>
      <c r="E89" s="937"/>
      <c r="F89" s="937"/>
      <c r="G89" s="937"/>
      <c r="H89" s="937"/>
      <c r="I89" s="937"/>
      <c r="J89" s="937"/>
      <c r="K89" s="937"/>
      <c r="L89" s="937"/>
      <c r="M89" s="937"/>
      <c r="N89" s="937"/>
      <c r="O89" s="314"/>
      <c r="P89" s="582" t="str">
        <f t="shared" si="1"/>
        <v/>
      </c>
      <c r="Q89" s="52"/>
      <c r="R89" s="372"/>
      <c r="S89" s="4"/>
    </row>
    <row r="90" spans="1:19" s="268" customFormat="1" ht="23.85" customHeight="1" x14ac:dyDescent="0.2">
      <c r="A90" s="212"/>
      <c r="B90" s="943"/>
      <c r="C90" s="943"/>
      <c r="D90" s="166"/>
      <c r="E90" s="937"/>
      <c r="F90" s="937"/>
      <c r="G90" s="937"/>
      <c r="H90" s="937"/>
      <c r="I90" s="937"/>
      <c r="J90" s="937"/>
      <c r="K90" s="937"/>
      <c r="L90" s="937"/>
      <c r="M90" s="937"/>
      <c r="N90" s="937"/>
      <c r="O90" s="314"/>
      <c r="P90" s="582" t="str">
        <f t="shared" si="1"/>
        <v/>
      </c>
      <c r="Q90" s="52"/>
      <c r="R90" s="372"/>
      <c r="S90" s="4"/>
    </row>
    <row r="91" spans="1:19" s="268" customFormat="1" ht="23.85" customHeight="1" x14ac:dyDescent="0.2">
      <c r="A91" s="212"/>
      <c r="B91" s="943"/>
      <c r="C91" s="943"/>
      <c r="D91" s="166"/>
      <c r="E91" s="937"/>
      <c r="F91" s="937"/>
      <c r="G91" s="937"/>
      <c r="H91" s="937"/>
      <c r="I91" s="937"/>
      <c r="J91" s="937"/>
      <c r="K91" s="937"/>
      <c r="L91" s="937"/>
      <c r="M91" s="937"/>
      <c r="N91" s="937"/>
      <c r="O91" s="314"/>
      <c r="P91" s="582" t="str">
        <f t="shared" si="1"/>
        <v/>
      </c>
      <c r="Q91" s="52"/>
      <c r="R91" s="372"/>
      <c r="S91" s="4"/>
    </row>
    <row r="92" spans="1:19" s="268" customFormat="1" ht="23.85" customHeight="1" x14ac:dyDescent="0.2">
      <c r="A92" s="212"/>
      <c r="B92" s="943"/>
      <c r="C92" s="943"/>
      <c r="D92" s="166"/>
      <c r="E92" s="937"/>
      <c r="F92" s="937"/>
      <c r="G92" s="937"/>
      <c r="H92" s="937"/>
      <c r="I92" s="937"/>
      <c r="J92" s="937"/>
      <c r="K92" s="937"/>
      <c r="L92" s="937"/>
      <c r="M92" s="937"/>
      <c r="N92" s="937"/>
      <c r="O92" s="314"/>
      <c r="P92" s="582" t="str">
        <f t="shared" si="1"/>
        <v/>
      </c>
      <c r="Q92" s="52"/>
      <c r="R92" s="372"/>
      <c r="S92" s="4"/>
    </row>
    <row r="93" spans="1:19" s="268" customFormat="1" ht="23.85" customHeight="1" x14ac:dyDescent="0.2">
      <c r="A93" s="212"/>
      <c r="B93" s="943"/>
      <c r="C93" s="943"/>
      <c r="D93" s="166"/>
      <c r="E93" s="937"/>
      <c r="F93" s="937"/>
      <c r="G93" s="937"/>
      <c r="H93" s="937"/>
      <c r="I93" s="937"/>
      <c r="J93" s="937"/>
      <c r="K93" s="937"/>
      <c r="L93" s="937"/>
      <c r="M93" s="937"/>
      <c r="N93" s="937"/>
      <c r="O93" s="314"/>
      <c r="P93" s="582" t="str">
        <f t="shared" si="1"/>
        <v/>
      </c>
      <c r="Q93" s="52"/>
      <c r="R93" s="372"/>
      <c r="S93" s="4"/>
    </row>
    <row r="94" spans="1:19" s="268" customFormat="1" ht="23.85" customHeight="1" x14ac:dyDescent="0.2">
      <c r="A94" s="212"/>
      <c r="B94" s="943"/>
      <c r="C94" s="943"/>
      <c r="D94" s="166"/>
      <c r="E94" s="937"/>
      <c r="F94" s="937"/>
      <c r="G94" s="937"/>
      <c r="H94" s="937"/>
      <c r="I94" s="937"/>
      <c r="J94" s="937"/>
      <c r="K94" s="937"/>
      <c r="L94" s="937"/>
      <c r="M94" s="937"/>
      <c r="N94" s="937"/>
      <c r="O94" s="314"/>
      <c r="P94" s="582" t="str">
        <f t="shared" si="1"/>
        <v/>
      </c>
      <c r="Q94" s="52"/>
      <c r="R94" s="372"/>
      <c r="S94" s="4"/>
    </row>
    <row r="95" spans="1:19" s="268" customFormat="1" ht="23.85" customHeight="1" x14ac:dyDescent="0.2">
      <c r="A95" s="212"/>
      <c r="B95" s="943"/>
      <c r="C95" s="943"/>
      <c r="D95" s="166"/>
      <c r="E95" s="937"/>
      <c r="F95" s="937"/>
      <c r="G95" s="937"/>
      <c r="H95" s="937"/>
      <c r="I95" s="937"/>
      <c r="J95" s="937"/>
      <c r="K95" s="937"/>
      <c r="L95" s="937"/>
      <c r="M95" s="937"/>
      <c r="N95" s="937"/>
      <c r="O95" s="314"/>
      <c r="P95" s="582" t="str">
        <f t="shared" si="1"/>
        <v/>
      </c>
      <c r="Q95" s="52"/>
      <c r="R95" s="372"/>
      <c r="S95" s="4"/>
    </row>
    <row r="96" spans="1:19" s="268" customFormat="1" ht="23.85" customHeight="1" x14ac:dyDescent="0.2">
      <c r="A96" s="212"/>
      <c r="B96" s="943"/>
      <c r="C96" s="943"/>
      <c r="D96" s="166"/>
      <c r="E96" s="937"/>
      <c r="F96" s="937"/>
      <c r="G96" s="937"/>
      <c r="H96" s="937"/>
      <c r="I96" s="937"/>
      <c r="J96" s="937"/>
      <c r="K96" s="937"/>
      <c r="L96" s="937"/>
      <c r="M96" s="937"/>
      <c r="N96" s="937"/>
      <c r="O96" s="314"/>
      <c r="P96" s="582" t="str">
        <f t="shared" si="1"/>
        <v/>
      </c>
      <c r="Q96" s="52"/>
      <c r="R96" s="372"/>
      <c r="S96" s="4"/>
    </row>
    <row r="97" spans="1:19" s="268" customFormat="1" ht="23.85" customHeight="1" x14ac:dyDescent="0.2">
      <c r="A97" s="212"/>
      <c r="B97" s="943"/>
      <c r="C97" s="943"/>
      <c r="D97" s="166"/>
      <c r="E97" s="937"/>
      <c r="F97" s="937"/>
      <c r="G97" s="937"/>
      <c r="H97" s="937"/>
      <c r="I97" s="937"/>
      <c r="J97" s="937"/>
      <c r="K97" s="937"/>
      <c r="L97" s="937"/>
      <c r="M97" s="937"/>
      <c r="N97" s="937"/>
      <c r="O97" s="314"/>
      <c r="P97" s="582" t="str">
        <f t="shared" si="1"/>
        <v/>
      </c>
      <c r="Q97" s="52"/>
      <c r="R97" s="372"/>
      <c r="S97" s="4"/>
    </row>
    <row r="98" spans="1:19" s="268" customFormat="1" ht="23.85" customHeight="1" x14ac:dyDescent="0.2">
      <c r="A98" s="212"/>
      <c r="B98" s="943"/>
      <c r="C98" s="943"/>
      <c r="D98" s="166"/>
      <c r="E98" s="937"/>
      <c r="F98" s="937"/>
      <c r="G98" s="937"/>
      <c r="H98" s="937"/>
      <c r="I98" s="937"/>
      <c r="J98" s="937"/>
      <c r="K98" s="937"/>
      <c r="L98" s="937"/>
      <c r="M98" s="937"/>
      <c r="N98" s="937"/>
      <c r="O98" s="314"/>
      <c r="P98" s="582" t="str">
        <f t="shared" si="1"/>
        <v/>
      </c>
      <c r="Q98" s="52"/>
      <c r="R98" s="372"/>
      <c r="S98" s="4"/>
    </row>
    <row r="99" spans="1:19" s="268" customFormat="1" ht="23.85" customHeight="1" x14ac:dyDescent="0.2">
      <c r="A99" s="212"/>
      <c r="B99" s="943"/>
      <c r="C99" s="943"/>
      <c r="D99" s="166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314"/>
      <c r="P99" s="582" t="str">
        <f t="shared" si="1"/>
        <v/>
      </c>
      <c r="Q99" s="52"/>
      <c r="R99" s="372"/>
      <c r="S99" s="4"/>
    </row>
    <row r="100" spans="1:19" s="268" customFormat="1" ht="23.85" customHeight="1" x14ac:dyDescent="0.2">
      <c r="A100" s="212"/>
      <c r="B100" s="943"/>
      <c r="C100" s="943"/>
      <c r="D100" s="166"/>
      <c r="E100" s="937"/>
      <c r="F100" s="937"/>
      <c r="G100" s="937"/>
      <c r="H100" s="937"/>
      <c r="I100" s="937"/>
      <c r="J100" s="937"/>
      <c r="K100" s="937"/>
      <c r="L100" s="937"/>
      <c r="M100" s="937"/>
      <c r="N100" s="937"/>
      <c r="O100" s="314"/>
      <c r="P100" s="582" t="str">
        <f t="shared" si="1"/>
        <v/>
      </c>
      <c r="Q100" s="52"/>
      <c r="R100" s="372"/>
      <c r="S100" s="4"/>
    </row>
    <row r="101" spans="1:19" s="268" customFormat="1" ht="23.85" customHeight="1" x14ac:dyDescent="0.2">
      <c r="A101" s="212"/>
      <c r="B101" s="943"/>
      <c r="C101" s="943"/>
      <c r="D101" s="166"/>
      <c r="E101" s="937"/>
      <c r="F101" s="937"/>
      <c r="G101" s="937"/>
      <c r="H101" s="937"/>
      <c r="I101" s="937"/>
      <c r="J101" s="937"/>
      <c r="K101" s="937"/>
      <c r="L101" s="937"/>
      <c r="M101" s="937"/>
      <c r="N101" s="937"/>
      <c r="O101" s="314"/>
      <c r="P101" s="582" t="str">
        <f t="shared" si="1"/>
        <v/>
      </c>
      <c r="Q101" s="52"/>
      <c r="R101" s="372"/>
      <c r="S101" s="4"/>
    </row>
    <row r="102" spans="1:19" s="268" customFormat="1" ht="23.85" customHeight="1" x14ac:dyDescent="0.2">
      <c r="A102" s="212"/>
      <c r="B102" s="943"/>
      <c r="C102" s="943"/>
      <c r="D102" s="166"/>
      <c r="E102" s="937"/>
      <c r="F102" s="937"/>
      <c r="G102" s="937"/>
      <c r="H102" s="937"/>
      <c r="I102" s="937"/>
      <c r="J102" s="937"/>
      <c r="K102" s="937"/>
      <c r="L102" s="937"/>
      <c r="M102" s="937"/>
      <c r="N102" s="937"/>
      <c r="O102" s="314"/>
      <c r="P102" s="582" t="str">
        <f t="shared" si="1"/>
        <v/>
      </c>
      <c r="Q102" s="52"/>
      <c r="R102" s="372"/>
      <c r="S102" s="4"/>
    </row>
    <row r="103" spans="1:19" s="268" customFormat="1" ht="23.85" customHeight="1" x14ac:dyDescent="0.2">
      <c r="A103" s="212"/>
      <c r="B103" s="943"/>
      <c r="C103" s="943"/>
      <c r="D103" s="166"/>
      <c r="E103" s="937"/>
      <c r="F103" s="937"/>
      <c r="G103" s="937"/>
      <c r="H103" s="937"/>
      <c r="I103" s="937"/>
      <c r="J103" s="937"/>
      <c r="K103" s="937"/>
      <c r="L103" s="937"/>
      <c r="M103" s="937"/>
      <c r="N103" s="937"/>
      <c r="O103" s="314"/>
      <c r="P103" s="582" t="str">
        <f t="shared" si="1"/>
        <v/>
      </c>
      <c r="Q103" s="52"/>
      <c r="R103" s="372"/>
      <c r="S103" s="4"/>
    </row>
    <row r="104" spans="1:19" s="268" customFormat="1" ht="23.85" customHeight="1" x14ac:dyDescent="0.2">
      <c r="A104" s="212"/>
      <c r="B104" s="943"/>
      <c r="C104" s="943"/>
      <c r="D104" s="166"/>
      <c r="E104" s="937"/>
      <c r="F104" s="937"/>
      <c r="G104" s="937"/>
      <c r="H104" s="937"/>
      <c r="I104" s="937"/>
      <c r="J104" s="937"/>
      <c r="K104" s="937"/>
      <c r="L104" s="937"/>
      <c r="M104" s="937"/>
      <c r="N104" s="937"/>
      <c r="O104" s="314"/>
      <c r="P104" s="582" t="str">
        <f t="shared" si="1"/>
        <v/>
      </c>
      <c r="Q104" s="52"/>
      <c r="R104" s="372"/>
      <c r="S104" s="4"/>
    </row>
    <row r="105" spans="1:19" s="268" customFormat="1" ht="23.85" customHeight="1" x14ac:dyDescent="0.2">
      <c r="A105" s="212"/>
      <c r="B105" s="943"/>
      <c r="C105" s="943"/>
      <c r="D105" s="166"/>
      <c r="E105" s="937"/>
      <c r="F105" s="937"/>
      <c r="G105" s="937"/>
      <c r="H105" s="937"/>
      <c r="I105" s="937"/>
      <c r="J105" s="937"/>
      <c r="K105" s="937"/>
      <c r="L105" s="937"/>
      <c r="M105" s="937"/>
      <c r="N105" s="937"/>
      <c r="O105" s="314"/>
      <c r="P105" s="582" t="str">
        <f t="shared" si="1"/>
        <v/>
      </c>
      <c r="Q105" s="52"/>
      <c r="R105" s="372"/>
      <c r="S105" s="4"/>
    </row>
    <row r="106" spans="1:19" s="268" customFormat="1" ht="23.85" customHeight="1" x14ac:dyDescent="0.2">
      <c r="A106" s="212"/>
      <c r="B106" s="943"/>
      <c r="C106" s="943"/>
      <c r="D106" s="166"/>
      <c r="E106" s="937"/>
      <c r="F106" s="937"/>
      <c r="G106" s="937"/>
      <c r="H106" s="937"/>
      <c r="I106" s="937"/>
      <c r="J106" s="937"/>
      <c r="K106" s="937"/>
      <c r="L106" s="937"/>
      <c r="M106" s="937"/>
      <c r="N106" s="937"/>
      <c r="O106" s="314"/>
      <c r="P106" s="582" t="str">
        <f t="shared" si="1"/>
        <v/>
      </c>
      <c r="Q106" s="52"/>
      <c r="R106" s="372"/>
      <c r="S106" s="4"/>
    </row>
    <row r="107" spans="1:19" s="114" customFormat="1" ht="6" customHeight="1" x14ac:dyDescent="0.2">
      <c r="A107" s="363"/>
      <c r="B107" s="607"/>
      <c r="C107" s="180"/>
      <c r="D107" s="180"/>
      <c r="E107" s="180"/>
      <c r="F107" s="168"/>
      <c r="G107" s="168"/>
      <c r="H107" s="168"/>
      <c r="I107" s="168"/>
      <c r="J107" s="168"/>
      <c r="K107" s="168"/>
      <c r="L107" s="168"/>
      <c r="M107" s="180"/>
      <c r="N107" s="180"/>
      <c r="O107" s="180"/>
      <c r="P107" s="606"/>
      <c r="Q107" s="268"/>
      <c r="R107" s="373"/>
      <c r="S107" s="605"/>
    </row>
    <row r="108" spans="1:19" s="92" customFormat="1" ht="21.75" customHeight="1" x14ac:dyDescent="0.2">
      <c r="A108" s="369"/>
      <c r="B108" s="604" t="s">
        <v>229</v>
      </c>
      <c r="C108" s="603"/>
      <c r="D108" s="603"/>
      <c r="E108" s="603"/>
      <c r="F108" s="603"/>
      <c r="G108" s="603"/>
      <c r="H108" s="603"/>
      <c r="I108" s="603"/>
      <c r="J108" s="603"/>
      <c r="K108" s="603"/>
      <c r="L108" s="603"/>
      <c r="M108" s="603"/>
      <c r="N108" s="603"/>
      <c r="O108" s="603"/>
      <c r="P108" s="603"/>
      <c r="Q108" s="401"/>
      <c r="R108" s="602"/>
      <c r="S108" s="601"/>
    </row>
    <row r="109" spans="1:19" s="268" customFormat="1" ht="12.75" customHeight="1" x14ac:dyDescent="0.2">
      <c r="A109" s="363"/>
      <c r="B109" s="947" t="str">
        <f>B59</f>
        <v>FAPESP,  JUNHO DE 2016</v>
      </c>
      <c r="C109" s="947"/>
      <c r="D109" s="947"/>
      <c r="E109" s="947"/>
      <c r="F109" s="607"/>
      <c r="G109" s="607"/>
      <c r="H109" s="607"/>
      <c r="I109" s="607"/>
      <c r="J109" s="607"/>
      <c r="K109" s="607"/>
      <c r="L109" s="607"/>
      <c r="M109" s="617"/>
      <c r="N109" s="617"/>
      <c r="O109" s="617"/>
      <c r="P109" s="184"/>
      <c r="Q109" s="92">
        <v>2</v>
      </c>
      <c r="R109" s="372"/>
      <c r="S109" s="36"/>
    </row>
    <row r="110" spans="1:19" s="268" customFormat="1" x14ac:dyDescent="0.2">
      <c r="A110" s="377"/>
      <c r="B110" s="165"/>
      <c r="C110" s="615"/>
      <c r="D110" s="615"/>
      <c r="E110" s="615"/>
      <c r="F110" s="616"/>
      <c r="G110" s="616"/>
      <c r="H110" s="616"/>
      <c r="I110" s="616"/>
      <c r="J110" s="616"/>
      <c r="K110" s="616"/>
      <c r="L110" s="616"/>
      <c r="M110" s="615"/>
      <c r="N110" s="615"/>
      <c r="O110" s="615"/>
      <c r="P110" s="184"/>
      <c r="R110" s="339"/>
      <c r="S110" s="4"/>
    </row>
    <row r="111" spans="1:19" s="268" customFormat="1" x14ac:dyDescent="0.2">
      <c r="A111" s="377"/>
      <c r="B111" s="165"/>
      <c r="C111" s="615"/>
      <c r="D111" s="615"/>
      <c r="E111" s="615"/>
      <c r="F111" s="616"/>
      <c r="G111" s="616"/>
      <c r="H111" s="616"/>
      <c r="I111" s="616"/>
      <c r="J111" s="616"/>
      <c r="K111" s="616"/>
      <c r="L111" s="616"/>
      <c r="M111" s="615"/>
      <c r="N111" s="615"/>
      <c r="O111" s="615"/>
      <c r="P111" s="184"/>
      <c r="R111" s="339"/>
      <c r="S111" s="4"/>
    </row>
    <row r="112" spans="1:19" s="268" customFormat="1" x14ac:dyDescent="0.2">
      <c r="A112" s="377"/>
      <c r="B112" s="165"/>
      <c r="C112" s="615"/>
      <c r="D112" s="615"/>
      <c r="E112" s="615"/>
      <c r="F112" s="616"/>
      <c r="G112" s="616"/>
      <c r="H112" s="616"/>
      <c r="I112" s="616"/>
      <c r="J112" s="616"/>
      <c r="K112" s="616"/>
      <c r="L112" s="616"/>
      <c r="M112" s="615"/>
      <c r="N112" s="615"/>
      <c r="O112" s="615"/>
      <c r="P112" s="184"/>
      <c r="R112" s="339"/>
      <c r="S112" s="4"/>
    </row>
    <row r="113" spans="1:19" s="268" customFormat="1" x14ac:dyDescent="0.2">
      <c r="A113" s="377"/>
      <c r="B113" s="165"/>
      <c r="C113" s="615"/>
      <c r="D113" s="615"/>
      <c r="E113" s="615"/>
      <c r="F113" s="616"/>
      <c r="G113" s="616"/>
      <c r="H113" s="616"/>
      <c r="I113" s="616"/>
      <c r="J113" s="616"/>
      <c r="K113" s="616"/>
      <c r="L113" s="616"/>
      <c r="M113" s="615"/>
      <c r="N113" s="615"/>
      <c r="O113" s="615"/>
      <c r="P113" s="184"/>
      <c r="R113" s="339"/>
      <c r="S113" s="4"/>
    </row>
    <row r="114" spans="1:19" s="268" customFormat="1" x14ac:dyDescent="0.2">
      <c r="A114" s="377"/>
      <c r="B114" s="165"/>
      <c r="C114" s="615"/>
      <c r="D114" s="615"/>
      <c r="E114" s="615"/>
      <c r="F114" s="616"/>
      <c r="G114" s="616"/>
      <c r="H114" s="616"/>
      <c r="I114" s="616"/>
      <c r="J114" s="616"/>
      <c r="K114" s="616"/>
      <c r="L114" s="616"/>
      <c r="M114" s="615"/>
      <c r="N114" s="615"/>
      <c r="O114" s="615"/>
      <c r="P114" s="184"/>
      <c r="R114" s="339"/>
      <c r="S114" s="4"/>
    </row>
    <row r="115" spans="1:19" s="268" customFormat="1" x14ac:dyDescent="0.2">
      <c r="A115" s="377"/>
      <c r="B115" s="165"/>
      <c r="C115" s="615"/>
      <c r="D115" s="615"/>
      <c r="E115" s="615"/>
      <c r="F115" s="616"/>
      <c r="G115" s="616"/>
      <c r="H115" s="616"/>
      <c r="I115" s="616"/>
      <c r="J115" s="616"/>
      <c r="K115" s="616"/>
      <c r="L115" s="616"/>
      <c r="M115" s="615"/>
      <c r="N115" s="615"/>
      <c r="O115" s="615"/>
      <c r="P115" s="184"/>
      <c r="R115" s="339"/>
      <c r="S115" s="4"/>
    </row>
    <row r="116" spans="1:19" s="268" customFormat="1" x14ac:dyDescent="0.2">
      <c r="A116" s="377"/>
      <c r="B116" s="165"/>
      <c r="C116" s="615"/>
      <c r="D116" s="615"/>
      <c r="E116" s="615"/>
      <c r="F116" s="616"/>
      <c r="G116" s="616"/>
      <c r="H116" s="616"/>
      <c r="I116" s="616"/>
      <c r="J116" s="616"/>
      <c r="K116" s="616"/>
      <c r="L116" s="616"/>
      <c r="M116" s="615"/>
      <c r="N116" s="615"/>
      <c r="O116" s="615"/>
      <c r="P116" s="184"/>
      <c r="R116" s="339"/>
      <c r="S116" s="4"/>
    </row>
    <row r="117" spans="1:19" s="268" customFormat="1" x14ac:dyDescent="0.2">
      <c r="A117" s="377"/>
      <c r="B117" s="42"/>
      <c r="C117" s="546"/>
      <c r="D117" s="546"/>
      <c r="E117" s="546"/>
      <c r="F117" s="548"/>
      <c r="G117" s="548"/>
      <c r="H117" s="548"/>
      <c r="I117" s="548"/>
      <c r="J117" s="548"/>
      <c r="K117" s="548"/>
      <c r="L117" s="548"/>
      <c r="M117" s="546"/>
      <c r="N117" s="546"/>
      <c r="O117" s="546"/>
      <c r="R117" s="339"/>
      <c r="S117" s="4"/>
    </row>
    <row r="118" spans="1:19" s="268" customFormat="1" x14ac:dyDescent="0.2">
      <c r="A118" s="377"/>
      <c r="B118" s="42"/>
      <c r="C118" s="546"/>
      <c r="D118" s="546"/>
      <c r="E118" s="546"/>
      <c r="F118" s="548"/>
      <c r="G118" s="548"/>
      <c r="H118" s="548"/>
      <c r="I118" s="548"/>
      <c r="J118" s="548"/>
      <c r="K118" s="548"/>
      <c r="L118" s="548"/>
      <c r="M118" s="546"/>
      <c r="N118" s="546"/>
      <c r="O118" s="546"/>
      <c r="R118" s="339"/>
      <c r="S118" s="4"/>
    </row>
    <row r="119" spans="1:19" s="268" customFormat="1" x14ac:dyDescent="0.2">
      <c r="A119" s="377"/>
      <c r="B119" s="42"/>
      <c r="C119" s="546"/>
      <c r="D119" s="546"/>
      <c r="E119" s="546"/>
      <c r="F119" s="548"/>
      <c r="G119" s="548"/>
      <c r="H119" s="548"/>
      <c r="I119" s="548"/>
      <c r="J119" s="548"/>
      <c r="K119" s="548"/>
      <c r="L119" s="548"/>
      <c r="M119" s="546"/>
      <c r="N119" s="546"/>
      <c r="O119" s="546"/>
      <c r="R119" s="339"/>
      <c r="S119" s="4"/>
    </row>
    <row r="120" spans="1:19" s="268" customFormat="1" x14ac:dyDescent="0.2">
      <c r="A120" s="377"/>
      <c r="B120" s="42"/>
      <c r="C120" s="546"/>
      <c r="D120" s="546"/>
      <c r="E120" s="546"/>
      <c r="F120" s="548"/>
      <c r="G120" s="548"/>
      <c r="H120" s="548"/>
      <c r="I120" s="548"/>
      <c r="J120" s="548"/>
      <c r="K120" s="548"/>
      <c r="L120" s="548"/>
      <c r="M120" s="546"/>
      <c r="N120" s="546"/>
      <c r="O120" s="546"/>
      <c r="R120" s="339"/>
      <c r="S120" s="4"/>
    </row>
    <row r="121" spans="1:19" s="268" customFormat="1" x14ac:dyDescent="0.2">
      <c r="A121" s="377"/>
      <c r="B121" s="42"/>
      <c r="C121" s="546"/>
      <c r="D121" s="546"/>
      <c r="E121" s="546"/>
      <c r="F121" s="548"/>
      <c r="G121" s="548"/>
      <c r="H121" s="548"/>
      <c r="I121" s="548"/>
      <c r="J121" s="548"/>
      <c r="K121" s="548"/>
      <c r="L121" s="548"/>
      <c r="M121" s="546"/>
      <c r="N121" s="546"/>
      <c r="O121" s="546"/>
      <c r="R121" s="339"/>
      <c r="S121" s="4"/>
    </row>
    <row r="122" spans="1:19" s="268" customFormat="1" x14ac:dyDescent="0.2">
      <c r="A122" s="377"/>
      <c r="B122" s="42"/>
      <c r="C122" s="546"/>
      <c r="D122" s="546"/>
      <c r="E122" s="546"/>
      <c r="F122" s="548"/>
      <c r="G122" s="548"/>
      <c r="H122" s="548"/>
      <c r="I122" s="548"/>
      <c r="J122" s="548"/>
      <c r="K122" s="548"/>
      <c r="L122" s="548"/>
      <c r="M122" s="546"/>
      <c r="N122" s="546"/>
      <c r="O122" s="546"/>
      <c r="R122" s="339"/>
      <c r="S122" s="4"/>
    </row>
    <row r="123" spans="1:19" x14ac:dyDescent="0.2">
      <c r="P123" s="42"/>
      <c r="Q123" s="42"/>
      <c r="R123" s="339"/>
      <c r="S123" s="36"/>
    </row>
    <row r="124" spans="1:19" x14ac:dyDescent="0.2">
      <c r="P124" s="42"/>
      <c r="Q124" s="42"/>
      <c r="R124" s="339"/>
      <c r="S124" s="36"/>
    </row>
    <row r="125" spans="1:19" x14ac:dyDescent="0.2">
      <c r="P125" s="42"/>
      <c r="Q125" s="42"/>
      <c r="R125" s="339"/>
      <c r="S125" s="36"/>
    </row>
    <row r="126" spans="1:19" x14ac:dyDescent="0.2">
      <c r="P126" s="42"/>
      <c r="Q126" s="42"/>
      <c r="R126" s="339"/>
      <c r="S126" s="36"/>
    </row>
    <row r="128" spans="1:19" ht="16.5" customHeight="1" x14ac:dyDescent="0.2">
      <c r="B128" s="187" t="s">
        <v>116</v>
      </c>
    </row>
    <row r="129" spans="1:19" ht="16.5" customHeight="1" x14ac:dyDescent="0.25">
      <c r="B129" s="187" t="s">
        <v>117</v>
      </c>
    </row>
    <row r="131" spans="1:19" ht="15" x14ac:dyDescent="0.2">
      <c r="B131" s="120"/>
    </row>
    <row r="132" spans="1:19" s="325" customFormat="1" x14ac:dyDescent="0.2">
      <c r="A132" s="571"/>
      <c r="B132" s="3"/>
      <c r="C132" s="3"/>
      <c r="D132" s="3"/>
      <c r="J132" s="3"/>
      <c r="K132" s="3"/>
      <c r="R132" s="571"/>
    </row>
    <row r="133" spans="1:19" s="325" customFormat="1" ht="14.25" x14ac:dyDescent="0.2">
      <c r="A133" s="571"/>
      <c r="B133" s="766" t="s">
        <v>280</v>
      </c>
      <c r="C133" s="766"/>
      <c r="D133" s="766"/>
      <c r="E133" s="766"/>
      <c r="F133" s="766"/>
      <c r="G133" s="766"/>
      <c r="H133" s="766"/>
      <c r="I133" s="766"/>
      <c r="J133" s="766"/>
      <c r="K133" s="766"/>
      <c r="L133" s="766"/>
      <c r="M133" s="766"/>
      <c r="N133" s="766"/>
      <c r="O133" s="766"/>
      <c r="P133" s="766"/>
      <c r="Q133" s="766"/>
      <c r="R133" s="200"/>
      <c r="S133" s="568"/>
    </row>
    <row r="134" spans="1:19" s="325" customFormat="1" ht="14.25" x14ac:dyDescent="0.2">
      <c r="A134" s="571"/>
      <c r="B134" s="766" t="s">
        <v>265</v>
      </c>
      <c r="C134" s="766"/>
      <c r="D134" s="766"/>
      <c r="E134" s="766"/>
      <c r="F134" s="766"/>
      <c r="G134" s="766"/>
      <c r="H134" s="766"/>
      <c r="I134" s="766"/>
      <c r="J134" s="766"/>
      <c r="K134" s="766"/>
      <c r="L134" s="766"/>
      <c r="M134" s="766"/>
      <c r="N134" s="766"/>
      <c r="O134" s="766"/>
      <c r="P134" s="766"/>
      <c r="Q134" s="766"/>
      <c r="R134" s="200"/>
      <c r="S134" s="568"/>
    </row>
    <row r="135" spans="1:19" s="325" customFormat="1" ht="15.75" customHeight="1" x14ac:dyDescent="0.2">
      <c r="A135" s="571"/>
      <c r="B135" s="570"/>
      <c r="C135" s="570"/>
      <c r="D135" s="570"/>
      <c r="E135" s="570"/>
      <c r="F135" s="570"/>
      <c r="G135" s="570"/>
      <c r="H135" s="570"/>
      <c r="I135" s="570"/>
      <c r="J135" s="570"/>
      <c r="K135" s="570"/>
      <c r="L135" s="570"/>
      <c r="M135" s="570"/>
      <c r="N135" s="570"/>
      <c r="O135" s="570"/>
      <c r="P135" s="570"/>
      <c r="Q135" s="570"/>
      <c r="R135" s="200"/>
      <c r="S135" s="568"/>
    </row>
    <row r="136" spans="1:19" s="6" customFormat="1" ht="15.75" customHeight="1" x14ac:dyDescent="0.2">
      <c r="A136" s="379"/>
      <c r="B136" s="789" t="s">
        <v>10</v>
      </c>
      <c r="C136" s="789"/>
      <c r="D136" s="789"/>
      <c r="E136" s="789"/>
      <c r="F136" s="789"/>
      <c r="G136" s="789"/>
      <c r="H136" s="789"/>
      <c r="I136" s="789"/>
      <c r="J136" s="789"/>
      <c r="K136" s="789"/>
      <c r="L136" s="789"/>
      <c r="M136" s="789"/>
      <c r="N136" s="789"/>
      <c r="O136" s="789"/>
      <c r="P136" s="789"/>
      <c r="Q136" s="789"/>
      <c r="R136" s="379"/>
    </row>
    <row r="137" spans="1:19" s="325" customFormat="1" x14ac:dyDescent="0.2">
      <c r="A137" s="614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145"/>
      <c r="M137" s="145"/>
      <c r="N137" s="145"/>
      <c r="O137" s="145"/>
      <c r="P137" s="145"/>
      <c r="Q137" s="145"/>
      <c r="R137" s="614"/>
      <c r="S137" s="145"/>
    </row>
    <row r="138" spans="1:19" s="325" customFormat="1" ht="16.5" customHeight="1" x14ac:dyDescent="0.2">
      <c r="A138" s="571"/>
      <c r="B138" s="146" t="s">
        <v>264</v>
      </c>
      <c r="C138" s="3"/>
      <c r="D138" s="3"/>
      <c r="J138" s="3"/>
      <c r="K138" s="3"/>
      <c r="R138" s="571"/>
    </row>
    <row r="139" spans="1:19" s="325" customFormat="1" ht="16.5" customHeight="1" x14ac:dyDescent="0.2">
      <c r="A139" s="571"/>
      <c r="B139" s="146" t="s">
        <v>263</v>
      </c>
      <c r="C139" s="3"/>
      <c r="D139" s="3"/>
      <c r="J139" s="3"/>
      <c r="K139" s="3"/>
      <c r="R139" s="571"/>
    </row>
    <row r="140" spans="1:19" s="325" customFormat="1" ht="16.5" customHeight="1" x14ac:dyDescent="0.2">
      <c r="A140" s="571"/>
      <c r="B140" s="146" t="s">
        <v>232</v>
      </c>
      <c r="C140" s="3"/>
      <c r="D140" s="3"/>
      <c r="J140" s="3"/>
      <c r="K140" s="3"/>
      <c r="R140" s="571"/>
    </row>
    <row r="141" spans="1:19" s="325" customFormat="1" ht="16.5" customHeight="1" x14ac:dyDescent="0.2">
      <c r="A141" s="571"/>
      <c r="B141" s="146" t="s">
        <v>262</v>
      </c>
      <c r="C141" s="3"/>
      <c r="D141" s="3"/>
      <c r="J141" s="3"/>
      <c r="K141" s="3"/>
      <c r="R141" s="571"/>
    </row>
    <row r="142" spans="1:19" s="325" customFormat="1" ht="16.5" customHeight="1" x14ac:dyDescent="0.2">
      <c r="A142" s="571"/>
      <c r="B142" s="146" t="s">
        <v>261</v>
      </c>
      <c r="C142" s="3"/>
      <c r="D142" s="3"/>
      <c r="J142" s="3"/>
      <c r="K142" s="3"/>
      <c r="R142" s="571"/>
    </row>
    <row r="143" spans="1:19" s="325" customFormat="1" ht="16.5" customHeight="1" x14ac:dyDescent="0.2">
      <c r="A143" s="571"/>
      <c r="B143" s="146" t="s">
        <v>236</v>
      </c>
      <c r="C143" s="3"/>
      <c r="D143" s="3"/>
      <c r="J143" s="3"/>
      <c r="K143" s="3"/>
      <c r="R143" s="571"/>
    </row>
    <row r="144" spans="1:19" s="325" customFormat="1" ht="16.5" customHeight="1" x14ac:dyDescent="0.2">
      <c r="A144" s="571"/>
      <c r="B144" s="146" t="s">
        <v>260</v>
      </c>
      <c r="C144" s="3"/>
      <c r="D144" s="3"/>
      <c r="J144" s="3"/>
      <c r="K144" s="3"/>
      <c r="R144" s="571"/>
    </row>
    <row r="145" spans="1:19" s="325" customFormat="1" ht="16.5" customHeight="1" x14ac:dyDescent="0.2">
      <c r="A145" s="571"/>
      <c r="B145" s="146" t="s">
        <v>259</v>
      </c>
      <c r="C145" s="3"/>
      <c r="D145" s="3"/>
      <c r="J145" s="3"/>
      <c r="K145" s="3"/>
      <c r="R145" s="571"/>
    </row>
    <row r="146" spans="1:19" s="325" customFormat="1" ht="24" customHeight="1" x14ac:dyDescent="0.2">
      <c r="A146" s="571"/>
      <c r="B146" s="141" t="s">
        <v>28</v>
      </c>
      <c r="C146" s="3"/>
      <c r="D146" s="3"/>
      <c r="J146" s="3"/>
      <c r="K146" s="3"/>
      <c r="R146" s="571"/>
    </row>
    <row r="147" spans="1:19" s="325" customFormat="1" ht="16.5" customHeight="1" x14ac:dyDescent="0.2">
      <c r="A147" s="614"/>
      <c r="B147" s="102" t="s">
        <v>258</v>
      </c>
      <c r="C147" s="42"/>
      <c r="D147" s="42"/>
      <c r="E147" s="145"/>
      <c r="F147" s="145"/>
      <c r="G147" s="145"/>
      <c r="H147" s="145"/>
      <c r="I147" s="145"/>
      <c r="J147" s="42"/>
      <c r="K147" s="42"/>
      <c r="L147" s="145"/>
      <c r="M147" s="145"/>
      <c r="N147" s="145"/>
      <c r="O147" s="145"/>
      <c r="P147" s="145"/>
      <c r="Q147" s="145"/>
      <c r="R147" s="614"/>
      <c r="S147" s="145"/>
    </row>
    <row r="148" spans="1:19" s="325" customFormat="1" ht="16.5" customHeight="1" x14ac:dyDescent="0.2">
      <c r="A148" s="614"/>
      <c r="B148" s="146" t="s">
        <v>257</v>
      </c>
      <c r="C148" s="42"/>
      <c r="D148" s="42"/>
      <c r="E148" s="145"/>
      <c r="F148" s="145"/>
      <c r="G148" s="145"/>
      <c r="H148" s="145"/>
      <c r="I148" s="145"/>
      <c r="J148" s="42"/>
      <c r="K148" s="42"/>
      <c r="L148" s="145"/>
      <c r="M148" s="145"/>
      <c r="N148" s="145"/>
      <c r="O148" s="145"/>
      <c r="P148" s="145"/>
      <c r="Q148" s="145"/>
      <c r="R148" s="614"/>
      <c r="S148" s="145"/>
    </row>
    <row r="149" spans="1:19" s="325" customFormat="1" ht="16.5" customHeight="1" x14ac:dyDescent="0.2">
      <c r="A149" s="614"/>
      <c r="B149" s="102" t="s">
        <v>256</v>
      </c>
      <c r="C149" s="42"/>
      <c r="D149" s="42"/>
      <c r="E149" s="145"/>
      <c r="F149" s="145"/>
      <c r="G149" s="145"/>
      <c r="H149" s="145"/>
      <c r="I149" s="145"/>
      <c r="J149" s="42"/>
      <c r="K149" s="42"/>
      <c r="L149" s="145"/>
      <c r="M149" s="145"/>
      <c r="N149" s="145"/>
      <c r="O149" s="145"/>
      <c r="P149" s="145"/>
      <c r="Q149" s="145"/>
      <c r="R149" s="614"/>
      <c r="S149" s="145"/>
    </row>
    <row r="150" spans="1:19" s="325" customFormat="1" ht="16.5" customHeight="1" x14ac:dyDescent="0.2">
      <c r="A150" s="614"/>
      <c r="B150" s="102" t="s">
        <v>255</v>
      </c>
      <c r="C150" s="42"/>
      <c r="D150" s="42"/>
      <c r="E150" s="145"/>
      <c r="F150" s="145"/>
      <c r="G150" s="145"/>
      <c r="H150" s="145"/>
      <c r="I150" s="145"/>
      <c r="J150" s="42"/>
      <c r="K150" s="42"/>
      <c r="L150" s="145"/>
      <c r="M150" s="145"/>
      <c r="N150" s="145"/>
      <c r="O150" s="145"/>
      <c r="P150" s="145"/>
      <c r="Q150" s="145"/>
      <c r="R150" s="614"/>
      <c r="S150" s="145"/>
    </row>
    <row r="151" spans="1:19" s="325" customFormat="1" ht="24" customHeight="1" x14ac:dyDescent="0.2">
      <c r="A151" s="614"/>
      <c r="B151" s="141" t="s">
        <v>245</v>
      </c>
      <c r="C151" s="42"/>
      <c r="D151" s="42"/>
      <c r="E151" s="145"/>
      <c r="F151" s="145"/>
      <c r="G151" s="145"/>
      <c r="H151" s="145"/>
      <c r="I151" s="145"/>
      <c r="J151" s="42"/>
      <c r="K151" s="42"/>
      <c r="L151" s="145"/>
      <c r="M151" s="145"/>
      <c r="N151" s="145"/>
      <c r="O151" s="145"/>
      <c r="P151" s="145"/>
      <c r="Q151" s="145"/>
      <c r="R151" s="614"/>
      <c r="S151" s="145"/>
    </row>
    <row r="152" spans="1:19" s="39" customFormat="1" ht="6" customHeight="1" x14ac:dyDescent="0.2">
      <c r="A152" s="384"/>
      <c r="B152" s="16"/>
      <c r="C152" s="18"/>
      <c r="D152" s="18"/>
      <c r="E152" s="18"/>
      <c r="F152" s="1"/>
      <c r="G152" s="1"/>
      <c r="H152" s="1"/>
      <c r="I152" s="1"/>
      <c r="J152" s="1"/>
      <c r="K152" s="1"/>
      <c r="L152" s="1"/>
      <c r="M152" s="18"/>
      <c r="N152" s="18"/>
      <c r="O152" s="1"/>
      <c r="P152" s="1"/>
      <c r="Q152" s="1"/>
      <c r="R152" s="345"/>
      <c r="S152" s="38"/>
    </row>
    <row r="153" spans="1:19" s="39" customFormat="1" ht="6" customHeight="1" x14ac:dyDescent="0.2">
      <c r="A153" s="384"/>
      <c r="B153" s="16"/>
      <c r="C153" s="18"/>
      <c r="D153" s="18"/>
      <c r="E153" s="18"/>
      <c r="F153" s="1"/>
      <c r="G153" s="1"/>
      <c r="H153" s="1"/>
      <c r="I153" s="1"/>
      <c r="J153" s="1"/>
      <c r="K153" s="1"/>
      <c r="L153" s="1"/>
      <c r="M153" s="18"/>
      <c r="N153" s="18"/>
      <c r="O153" s="1"/>
      <c r="P153" s="1"/>
      <c r="Q153" s="1"/>
      <c r="R153" s="345"/>
      <c r="S153" s="38"/>
    </row>
    <row r="154" spans="1:19" s="613" customFormat="1" ht="15.75" customHeight="1" x14ac:dyDescent="0.2">
      <c r="A154" s="383"/>
      <c r="B154" s="668" t="s">
        <v>1</v>
      </c>
      <c r="C154" s="945"/>
      <c r="D154" s="566" t="s">
        <v>7</v>
      </c>
      <c r="E154" s="711" t="s">
        <v>8</v>
      </c>
      <c r="F154" s="712"/>
      <c r="G154" s="712"/>
      <c r="H154" s="712"/>
      <c r="I154" s="712"/>
      <c r="J154" s="712"/>
      <c r="K154" s="712"/>
      <c r="L154" s="712"/>
      <c r="M154" s="712"/>
      <c r="N154" s="713"/>
      <c r="O154" s="567" t="s">
        <v>3</v>
      </c>
      <c r="P154" s="566" t="s">
        <v>4</v>
      </c>
      <c r="Q154" s="566" t="s">
        <v>2</v>
      </c>
      <c r="R154" s="364"/>
    </row>
    <row r="155" spans="1:19" ht="17.25" customHeight="1" x14ac:dyDescent="0.2">
      <c r="A155" s="363"/>
      <c r="B155" s="942">
        <v>1</v>
      </c>
      <c r="C155" s="942"/>
      <c r="D155" s="612">
        <v>1</v>
      </c>
      <c r="E155" s="946" t="s">
        <v>254</v>
      </c>
      <c r="F155" s="946"/>
      <c r="G155" s="946"/>
      <c r="H155" s="946"/>
      <c r="I155" s="946"/>
      <c r="J155" s="946"/>
      <c r="K155" s="946"/>
      <c r="L155" s="946"/>
      <c r="M155" s="946"/>
      <c r="N155" s="946"/>
      <c r="O155" s="182">
        <v>500</v>
      </c>
      <c r="P155" s="593">
        <f>(O155*D155)</f>
        <v>500</v>
      </c>
      <c r="Q155" s="52"/>
      <c r="R155" s="339"/>
      <c r="S155" s="36"/>
    </row>
    <row r="156" spans="1:19" ht="17.25" customHeight="1" x14ac:dyDescent="0.2">
      <c r="A156" s="363"/>
      <c r="B156" s="942">
        <v>2</v>
      </c>
      <c r="C156" s="942"/>
      <c r="D156" s="612">
        <v>2</v>
      </c>
      <c r="E156" s="946" t="s">
        <v>253</v>
      </c>
      <c r="F156" s="946"/>
      <c r="G156" s="946"/>
      <c r="H156" s="946"/>
      <c r="I156" s="946"/>
      <c r="J156" s="946"/>
      <c r="K156" s="946"/>
      <c r="L156" s="946"/>
      <c r="M156" s="946"/>
      <c r="N156" s="946"/>
      <c r="O156" s="182">
        <v>200</v>
      </c>
      <c r="P156" s="593">
        <f>(O156*D156)</f>
        <v>400</v>
      </c>
      <c r="Q156" s="52"/>
      <c r="R156" s="339"/>
      <c r="S156" s="36"/>
    </row>
    <row r="157" spans="1:19" ht="17.25" customHeight="1" x14ac:dyDescent="0.2">
      <c r="A157" s="363"/>
      <c r="B157" s="942">
        <v>3</v>
      </c>
      <c r="C157" s="942"/>
      <c r="D157" s="612">
        <v>1</v>
      </c>
      <c r="E157" s="946" t="s">
        <v>252</v>
      </c>
      <c r="F157" s="946"/>
      <c r="G157" s="946"/>
      <c r="H157" s="946"/>
      <c r="I157" s="946"/>
      <c r="J157" s="946"/>
      <c r="K157" s="946"/>
      <c r="L157" s="946"/>
      <c r="M157" s="946"/>
      <c r="N157" s="946"/>
      <c r="O157" s="182">
        <v>2000</v>
      </c>
      <c r="P157" s="593">
        <f>(O157*D157)</f>
        <v>2000</v>
      </c>
      <c r="Q157" s="52"/>
      <c r="R157" s="339"/>
      <c r="S157" s="36"/>
    </row>
    <row r="158" spans="1:19" ht="17.25" customHeight="1" x14ac:dyDescent="0.2">
      <c r="A158" s="363"/>
      <c r="B158" s="942">
        <v>4</v>
      </c>
      <c r="C158" s="942"/>
      <c r="D158" s="612">
        <v>1</v>
      </c>
      <c r="E158" s="946" t="s">
        <v>251</v>
      </c>
      <c r="F158" s="946"/>
      <c r="G158" s="946"/>
      <c r="H158" s="946"/>
      <c r="I158" s="946"/>
      <c r="J158" s="946"/>
      <c r="K158" s="946"/>
      <c r="L158" s="946"/>
      <c r="M158" s="946"/>
      <c r="N158" s="946"/>
      <c r="O158" s="182">
        <v>2000</v>
      </c>
      <c r="P158" s="593">
        <f>(O158*D158)</f>
        <v>2000</v>
      </c>
      <c r="Q158" s="52"/>
      <c r="R158" s="339"/>
      <c r="S158" s="36"/>
    </row>
    <row r="159" spans="1:19" ht="17.25" customHeight="1" x14ac:dyDescent="0.2">
      <c r="A159" s="363"/>
      <c r="B159" s="888"/>
      <c r="C159" s="889"/>
      <c r="D159" s="612"/>
      <c r="E159" s="611"/>
      <c r="F159" s="610"/>
      <c r="G159" s="610"/>
      <c r="H159" s="610"/>
      <c r="I159" s="610"/>
      <c r="J159" s="610"/>
      <c r="K159" s="610"/>
      <c r="L159" s="610"/>
      <c r="M159" s="610"/>
      <c r="N159" s="610"/>
      <c r="O159" s="609" t="s">
        <v>5</v>
      </c>
      <c r="P159" s="608">
        <f>SUM(P155:Q158)</f>
        <v>4900</v>
      </c>
      <c r="Q159" s="52"/>
      <c r="R159" s="339"/>
      <c r="S159" s="36"/>
    </row>
    <row r="160" spans="1:19" s="114" customFormat="1" ht="6" customHeight="1" x14ac:dyDescent="0.2">
      <c r="A160" s="363"/>
      <c r="B160" s="607"/>
      <c r="C160" s="180"/>
      <c r="D160" s="180"/>
      <c r="E160" s="180"/>
      <c r="F160" s="168"/>
      <c r="G160" s="168"/>
      <c r="H160" s="168"/>
      <c r="I160" s="168"/>
      <c r="J160" s="168"/>
      <c r="K160" s="168"/>
      <c r="L160" s="168"/>
      <c r="M160" s="180"/>
      <c r="N160" s="180"/>
      <c r="O160" s="180"/>
      <c r="P160" s="606"/>
      <c r="Q160" s="268"/>
      <c r="R160" s="373"/>
      <c r="S160" s="605"/>
    </row>
    <row r="161" spans="1:19" s="92" customFormat="1" ht="21.75" customHeight="1" x14ac:dyDescent="0.2">
      <c r="A161" s="369"/>
      <c r="B161" s="604" t="s">
        <v>229</v>
      </c>
      <c r="C161" s="603"/>
      <c r="D161" s="603"/>
      <c r="E161" s="603"/>
      <c r="F161" s="603"/>
      <c r="G161" s="603"/>
      <c r="H161" s="603"/>
      <c r="I161" s="603"/>
      <c r="J161" s="603"/>
      <c r="K161" s="603"/>
      <c r="L161" s="603"/>
      <c r="M161" s="603"/>
      <c r="N161" s="603"/>
      <c r="O161" s="603"/>
      <c r="P161" s="603"/>
      <c r="Q161" s="401"/>
      <c r="R161" s="602"/>
      <c r="S161" s="601"/>
    </row>
    <row r="162" spans="1:19" x14ac:dyDescent="0.2">
      <c r="B162" s="141" t="str">
        <f>B109</f>
        <v>FAPESP,  JUNHO DE 2016</v>
      </c>
    </row>
  </sheetData>
  <sheetProtection algorithmName="SHA-512" hashValue="JCHfo/fn+fPRC7dQIDqX9O4aY1R6uF4kUsbdd8njROk2oJuBJ03Z0lWMN8dFAmxEGVEkqn0gmcc8GqqBBYMYKw==" saltValue="G8RNQTiE9XUv381Q9KF4Eg==" spinCount="100000" sheet="1" objects="1" scenarios="1"/>
  <mergeCells count="193">
    <mergeCell ref="E11:G11"/>
    <mergeCell ref="B16:C16"/>
    <mergeCell ref="E16:N16"/>
    <mergeCell ref="F9:Q9"/>
    <mergeCell ref="B17:C17"/>
    <mergeCell ref="B14:C14"/>
    <mergeCell ref="D14:G14"/>
    <mergeCell ref="E17:N17"/>
    <mergeCell ref="E18:N18"/>
    <mergeCell ref="E19:N19"/>
    <mergeCell ref="B18:C18"/>
    <mergeCell ref="B19:C19"/>
    <mergeCell ref="E23:N23"/>
    <mergeCell ref="E24:N24"/>
    <mergeCell ref="B50:C50"/>
    <mergeCell ref="B20:C20"/>
    <mergeCell ref="B21:C21"/>
    <mergeCell ref="B24:C24"/>
    <mergeCell ref="E20:N20"/>
    <mergeCell ref="E21:N21"/>
    <mergeCell ref="B23:C23"/>
    <mergeCell ref="E22:N22"/>
    <mergeCell ref="B22:C22"/>
    <mergeCell ref="B25:C25"/>
    <mergeCell ref="E25:N25"/>
    <mergeCell ref="E50:N50"/>
    <mergeCell ref="B46:C46"/>
    <mergeCell ref="E46:N46"/>
    <mergeCell ref="B47:C47"/>
    <mergeCell ref="E47:N47"/>
    <mergeCell ref="B48:C48"/>
    <mergeCell ref="E48:N48"/>
    <mergeCell ref="B49:C49"/>
    <mergeCell ref="B26:C26"/>
    <mergeCell ref="E26:N26"/>
    <mergeCell ref="B27:C27"/>
    <mergeCell ref="B109:E109"/>
    <mergeCell ref="B134:Q134"/>
    <mergeCell ref="E75:N75"/>
    <mergeCell ref="B70:C70"/>
    <mergeCell ref="B74:C74"/>
    <mergeCell ref="E74:N74"/>
    <mergeCell ref="B93:C93"/>
    <mergeCell ref="E93:N93"/>
    <mergeCell ref="B94:C94"/>
    <mergeCell ref="E94:N94"/>
    <mergeCell ref="B102:C102"/>
    <mergeCell ref="E102:N102"/>
    <mergeCell ref="B103:C103"/>
    <mergeCell ref="B99:C99"/>
    <mergeCell ref="E99:N99"/>
    <mergeCell ref="E103:N103"/>
    <mergeCell ref="B104:C104"/>
    <mergeCell ref="E104:N104"/>
    <mergeCell ref="B95:C95"/>
    <mergeCell ref="E95:N95"/>
    <mergeCell ref="B96:C96"/>
    <mergeCell ref="B157:C157"/>
    <mergeCell ref="B158:C158"/>
    <mergeCell ref="B159:C159"/>
    <mergeCell ref="E155:N155"/>
    <mergeCell ref="E156:N156"/>
    <mergeCell ref="E157:N157"/>
    <mergeCell ref="E158:N158"/>
    <mergeCell ref="B154:C154"/>
    <mergeCell ref="B75:C75"/>
    <mergeCell ref="B77:C77"/>
    <mergeCell ref="E77:N77"/>
    <mergeCell ref="B78:C78"/>
    <mergeCell ref="B83:C83"/>
    <mergeCell ref="E83:N83"/>
    <mergeCell ref="E76:N76"/>
    <mergeCell ref="B81:C81"/>
    <mergeCell ref="E81:N81"/>
    <mergeCell ref="B80:C80"/>
    <mergeCell ref="B136:Q136"/>
    <mergeCell ref="B133:Q133"/>
    <mergeCell ref="E78:N78"/>
    <mergeCell ref="B155:C155"/>
    <mergeCell ref="B156:C156"/>
    <mergeCell ref="E154:N154"/>
    <mergeCell ref="E96:N96"/>
    <mergeCell ref="B97:C97"/>
    <mergeCell ref="E97:N97"/>
    <mergeCell ref="E27:N27"/>
    <mergeCell ref="B28:C28"/>
    <mergeCell ref="E28:N28"/>
    <mergeCell ref="B29:C29"/>
    <mergeCell ref="E29:N29"/>
    <mergeCell ref="B30:C30"/>
    <mergeCell ref="E30:N30"/>
    <mergeCell ref="E80:N80"/>
    <mergeCell ref="B79:C79"/>
    <mergeCell ref="E64:N64"/>
    <mergeCell ref="B62:C62"/>
    <mergeCell ref="E71:N71"/>
    <mergeCell ref="B72:C72"/>
    <mergeCell ref="E72:N72"/>
    <mergeCell ref="E69:N69"/>
    <mergeCell ref="B66:C66"/>
    <mergeCell ref="E66:N66"/>
    <mergeCell ref="B44:C44"/>
    <mergeCell ref="E44:N44"/>
    <mergeCell ref="B45:C45"/>
    <mergeCell ref="E45:N45"/>
    <mergeCell ref="B31:C31"/>
    <mergeCell ref="E31:N31"/>
    <mergeCell ref="B32:C32"/>
    <mergeCell ref="E32:N32"/>
    <mergeCell ref="B33:C33"/>
    <mergeCell ref="E33:N33"/>
    <mergeCell ref="B69:C69"/>
    <mergeCell ref="B37:C37"/>
    <mergeCell ref="E37:N37"/>
    <mergeCell ref="B64:C64"/>
    <mergeCell ref="B65:C65"/>
    <mergeCell ref="E51:N51"/>
    <mergeCell ref="B34:C34"/>
    <mergeCell ref="E34:N34"/>
    <mergeCell ref="B35:C35"/>
    <mergeCell ref="E35:N35"/>
    <mergeCell ref="B36:C36"/>
    <mergeCell ref="E36:N36"/>
    <mergeCell ref="B85:C85"/>
    <mergeCell ref="E85:N85"/>
    <mergeCell ref="B86:C86"/>
    <mergeCell ref="E86:N86"/>
    <mergeCell ref="B38:C38"/>
    <mergeCell ref="E38:N38"/>
    <mergeCell ref="B39:C39"/>
    <mergeCell ref="E39:N39"/>
    <mergeCell ref="B84:C84"/>
    <mergeCell ref="E65:N65"/>
    <mergeCell ref="B63:C63"/>
    <mergeCell ref="E63:N63"/>
    <mergeCell ref="E62:N62"/>
    <mergeCell ref="B59:E59"/>
    <mergeCell ref="B51:C51"/>
    <mergeCell ref="B52:C52"/>
    <mergeCell ref="E56:N56"/>
    <mergeCell ref="B56:C56"/>
    <mergeCell ref="E54:N54"/>
    <mergeCell ref="B53:C53"/>
    <mergeCell ref="B58:Q58"/>
    <mergeCell ref="B76:C76"/>
    <mergeCell ref="E98:N98"/>
    <mergeCell ref="B40:C40"/>
    <mergeCell ref="E40:N40"/>
    <mergeCell ref="B41:C41"/>
    <mergeCell ref="E41:N41"/>
    <mergeCell ref="B42:C42"/>
    <mergeCell ref="E42:N42"/>
    <mergeCell ref="B87:C87"/>
    <mergeCell ref="E87:N87"/>
    <mergeCell ref="E84:N84"/>
    <mergeCell ref="E79:N79"/>
    <mergeCell ref="E82:N82"/>
    <mergeCell ref="B82:C82"/>
    <mergeCell ref="E52:N52"/>
    <mergeCell ref="E53:N53"/>
    <mergeCell ref="B54:C54"/>
    <mergeCell ref="B55:C55"/>
    <mergeCell ref="E55:N55"/>
    <mergeCell ref="E70:N70"/>
    <mergeCell ref="B71:C71"/>
    <mergeCell ref="B67:C67"/>
    <mergeCell ref="E67:N67"/>
    <mergeCell ref="B68:C68"/>
    <mergeCell ref="E68:N68"/>
    <mergeCell ref="B98:C98"/>
    <mergeCell ref="B43:C43"/>
    <mergeCell ref="E43:N43"/>
    <mergeCell ref="B105:C105"/>
    <mergeCell ref="E105:N105"/>
    <mergeCell ref="B106:C106"/>
    <mergeCell ref="E106:N106"/>
    <mergeCell ref="B100:C100"/>
    <mergeCell ref="E100:N100"/>
    <mergeCell ref="B101:C101"/>
    <mergeCell ref="E101:N101"/>
    <mergeCell ref="B91:C91"/>
    <mergeCell ref="E91:N91"/>
    <mergeCell ref="B92:C92"/>
    <mergeCell ref="E92:N92"/>
    <mergeCell ref="B88:C88"/>
    <mergeCell ref="E88:N88"/>
    <mergeCell ref="B89:C89"/>
    <mergeCell ref="E89:N89"/>
    <mergeCell ref="B90:C90"/>
    <mergeCell ref="E90:N90"/>
    <mergeCell ref="B73:C73"/>
    <mergeCell ref="E73:N73"/>
    <mergeCell ref="E49:N49"/>
  </mergeCells>
  <conditionalFormatting sqref="P57">
    <cfRule type="cellIs" dxfId="34" priority="10" stopIfTrue="1" operator="equal">
      <formula>"INDIQUE A MOEDA"</formula>
    </cfRule>
  </conditionalFormatting>
  <conditionalFormatting sqref="O63:O106 O17:O56">
    <cfRule type="cellIs" dxfId="33" priority="9" stopIfTrue="1" operator="equal">
      <formula>0</formula>
    </cfRule>
  </conditionalFormatting>
  <conditionalFormatting sqref="P159">
    <cfRule type="cellIs" dxfId="32" priority="8" stopIfTrue="1" operator="equal">
      <formula>0</formula>
    </cfRule>
  </conditionalFormatting>
  <conditionalFormatting sqref="P155:P158">
    <cfRule type="cellIs" dxfId="31" priority="7" stopIfTrue="1" operator="equal">
      <formula>0</formula>
    </cfRule>
  </conditionalFormatting>
  <conditionalFormatting sqref="P63:P106 D14 F14 P17:P56">
    <cfRule type="cellIs" dxfId="30" priority="6" stopIfTrue="1" operator="equal">
      <formula>""</formula>
    </cfRule>
  </conditionalFormatting>
  <conditionalFormatting sqref="D63:D106 D17:D56">
    <cfRule type="cellIs" dxfId="29" priority="5" stopIfTrue="1" operator="equal">
      <formula>0</formula>
    </cfRule>
  </conditionalFormatting>
  <conditionalFormatting sqref="E63:N106 B63:C106 E17:N56 B17:C56">
    <cfRule type="cellIs" dxfId="28" priority="4" stopIfTrue="1" operator="equal">
      <formula>0</formula>
    </cfRule>
  </conditionalFormatting>
  <conditionalFormatting sqref="F9:O9">
    <cfRule type="cellIs" dxfId="27" priority="3" stopIfTrue="1" operator="equal">
      <formula>""</formula>
    </cfRule>
  </conditionalFormatting>
  <conditionalFormatting sqref="E11:G11">
    <cfRule type="cellIs" dxfId="26" priority="2" stopIfTrue="1" operator="equal">
      <formula>""</formula>
    </cfRule>
  </conditionalFormatting>
  <conditionalFormatting sqref="E11 F9:Q9">
    <cfRule type="cellIs" dxfId="25" priority="1" stopIfTrue="1" operator="equal">
      <formula>""</formula>
    </cfRule>
  </conditionalFormatting>
  <dataValidations count="7">
    <dataValidation allowBlank="1" showInputMessage="1" showErrorMessage="1" promptTitle="EXEMPLO:" prompt="99/99999-9 - (SE FOR PEDIDO INICIAL, NÃO É NECESSÁRIO PREENCHER ESTE CAMPO)." sqref="E11"/>
    <dataValidation allowBlank="1" showInputMessage="1" showErrorMessage="1" prompt="DIGITE O NOME NA PRIMEIRA PLANILHA 1-MPN" sqref="F10:O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3:N13"/>
    <dataValidation type="decimal" allowBlank="1" showInputMessage="1" showErrorMessage="1" errorTitle="ATENÇÃO!" error="Esse campo só aceita NÚMEROS." sqref="O63:O106 O17:O56">
      <formula1>0.1</formula1>
      <formula2>99999999999.9999</formula2>
    </dataValidation>
    <dataValidation type="whole" allowBlank="1" showInputMessage="1" showErrorMessage="1" errorTitle="ATENÇÃO" error="ESTE CAMPO SÓ ACEITA NÚMEROS INTEIROS" sqref="D155:D159 D63:D106 D17:D56">
      <formula1>1</formula1>
      <formula2>1000000000</formula2>
    </dataValidation>
    <dataValidation allowBlank="1" showErrorMessage="1" sqref="A155:A160 A63:A107 A17:A57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59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M43"/>
  <sheetViews>
    <sheetView showGridLines="0" showRowColHeaders="0" zoomScaleNormal="100" workbookViewId="0"/>
  </sheetViews>
  <sheetFormatPr defaultColWidth="9.140625" defaultRowHeight="12.75" x14ac:dyDescent="0.2"/>
  <cols>
    <col min="1" max="1" width="2.28515625" style="363" customWidth="1"/>
    <col min="2" max="2" width="15.7109375" style="69" customWidth="1"/>
    <col min="3" max="3" width="20.85546875" style="57" customWidth="1"/>
    <col min="4" max="4" width="11.7109375" style="57" customWidth="1"/>
    <col min="5" max="7" width="13" style="69" customWidth="1"/>
    <col min="8" max="8" width="14.7109375" style="57" customWidth="1"/>
    <col min="9" max="9" width="17.28515625" style="57" customWidth="1"/>
    <col min="10" max="10" width="14.42578125" style="57" customWidth="1"/>
    <col min="11" max="11" width="2.5703125" style="479" customWidth="1"/>
    <col min="12" max="12" width="17.85546875" style="57" hidden="1" customWidth="1"/>
    <col min="13" max="13" width="12.140625" style="57" hidden="1" customWidth="1"/>
    <col min="14" max="16384" width="9.140625" style="57"/>
  </cols>
  <sheetData>
    <row r="1" spans="1:13" s="56" customFormat="1" x14ac:dyDescent="0.2">
      <c r="A1" s="387"/>
      <c r="B1" s="69"/>
      <c r="E1" s="69"/>
      <c r="F1" s="69"/>
      <c r="G1" s="69"/>
      <c r="K1" s="200"/>
    </row>
    <row r="2" spans="1:13" s="56" customFormat="1" x14ac:dyDescent="0.2">
      <c r="A2" s="365"/>
      <c r="B2" s="69"/>
      <c r="E2" s="69"/>
      <c r="F2" s="69"/>
      <c r="G2" s="69"/>
      <c r="K2" s="200"/>
    </row>
    <row r="3" spans="1:13" s="56" customFormat="1" x14ac:dyDescent="0.2">
      <c r="A3" s="365"/>
      <c r="B3" s="69"/>
      <c r="E3" s="69"/>
      <c r="F3" s="69"/>
      <c r="G3" s="69"/>
      <c r="K3" s="200"/>
    </row>
    <row r="4" spans="1:13" s="56" customFormat="1" x14ac:dyDescent="0.2">
      <c r="A4" s="365"/>
      <c r="B4" s="69"/>
      <c r="E4" s="69"/>
      <c r="F4" s="69"/>
      <c r="G4" s="69"/>
      <c r="K4" s="200"/>
    </row>
    <row r="5" spans="1:13" s="56" customFormat="1" x14ac:dyDescent="0.2">
      <c r="A5" s="365"/>
      <c r="B5" s="69"/>
      <c r="E5" s="69"/>
      <c r="F5" s="69"/>
      <c r="G5" s="69"/>
      <c r="K5" s="200"/>
    </row>
    <row r="6" spans="1:13" s="56" customFormat="1" ht="23.25" customHeight="1" x14ac:dyDescent="0.25">
      <c r="A6" s="365"/>
      <c r="B6" s="553" t="s">
        <v>279</v>
      </c>
      <c r="E6" s="69"/>
      <c r="F6" s="69"/>
      <c r="G6" s="69"/>
      <c r="K6" s="200"/>
    </row>
    <row r="7" spans="1:13" s="476" customFormat="1" ht="28.5" customHeight="1" x14ac:dyDescent="0.2">
      <c r="A7" s="350"/>
      <c r="B7" s="682" t="s">
        <v>219</v>
      </c>
      <c r="C7" s="682"/>
      <c r="D7" s="682"/>
      <c r="E7" s="682"/>
      <c r="F7" s="682"/>
      <c r="G7" s="682"/>
      <c r="H7" s="682"/>
      <c r="I7" s="682"/>
      <c r="J7" s="682"/>
      <c r="L7" s="8"/>
      <c r="M7" s="8"/>
    </row>
    <row r="8" spans="1:13" s="14" customFormat="1" ht="18.75" customHeight="1" x14ac:dyDescent="0.2">
      <c r="A8" s="367"/>
      <c r="B8" s="488" t="s">
        <v>118</v>
      </c>
      <c r="C8" s="229"/>
      <c r="D8" s="951"/>
      <c r="E8" s="952"/>
      <c r="F8" s="952"/>
      <c r="G8" s="952"/>
      <c r="H8" s="952"/>
      <c r="I8" s="952"/>
      <c r="J8" s="953"/>
      <c r="K8" s="397"/>
    </row>
    <row r="9" spans="1:13" s="56" customFormat="1" ht="4.5" customHeight="1" x14ac:dyDescent="0.25">
      <c r="A9" s="365"/>
      <c r="B9" s="266"/>
      <c r="C9" s="434"/>
      <c r="D9" s="434"/>
      <c r="H9" s="434"/>
      <c r="I9" s="71"/>
      <c r="J9" s="71"/>
      <c r="K9" s="359"/>
      <c r="L9" s="71"/>
      <c r="M9" s="71"/>
    </row>
    <row r="10" spans="1:13" s="56" customFormat="1" ht="34.5" customHeight="1" x14ac:dyDescent="0.2">
      <c r="A10" s="365"/>
      <c r="B10" s="954" t="s">
        <v>197</v>
      </c>
      <c r="C10" s="954"/>
      <c r="D10" s="954"/>
      <c r="E10" s="954"/>
      <c r="F10" s="954"/>
      <c r="G10" s="954"/>
      <c r="H10" s="954"/>
      <c r="I10" s="954"/>
      <c r="J10" s="954"/>
      <c r="K10" s="359"/>
      <c r="L10" s="71"/>
      <c r="M10" s="71"/>
    </row>
    <row r="11" spans="1:13" s="56" customFormat="1" ht="10.5" customHeight="1" x14ac:dyDescent="0.25">
      <c r="A11" s="365"/>
      <c r="B11" s="266"/>
      <c r="C11" s="434"/>
      <c r="D11" s="434"/>
      <c r="H11" s="434"/>
      <c r="I11" s="71"/>
      <c r="J11" s="71"/>
      <c r="K11" s="359"/>
      <c r="L11" s="71"/>
      <c r="M11" s="71"/>
    </row>
    <row r="12" spans="1:13" s="56" customFormat="1" ht="20.25" customHeight="1" x14ac:dyDescent="0.2">
      <c r="A12" s="365"/>
      <c r="B12" s="485" t="s">
        <v>57</v>
      </c>
      <c r="C12" s="955"/>
      <c r="D12" s="956"/>
      <c r="I12" s="435"/>
      <c r="J12" s="435"/>
      <c r="K12" s="436"/>
      <c r="L12" s="71"/>
      <c r="M12" s="71"/>
    </row>
    <row r="13" spans="1:13" s="56" customFormat="1" ht="10.5" customHeight="1" x14ac:dyDescent="0.25">
      <c r="A13" s="365"/>
      <c r="B13" s="266"/>
      <c r="C13" s="434"/>
      <c r="D13" s="434"/>
      <c r="H13" s="434"/>
      <c r="I13" s="71"/>
      <c r="J13" s="71"/>
      <c r="K13" s="359"/>
      <c r="L13" s="71"/>
      <c r="M13" s="71"/>
    </row>
    <row r="14" spans="1:13" s="56" customFormat="1" ht="23.25" customHeight="1" x14ac:dyDescent="0.2">
      <c r="A14" s="365"/>
      <c r="B14" s="183" t="s">
        <v>112</v>
      </c>
      <c r="C14" s="950" t="str">
        <f>IF(SUM(I17:I42)=0,"",(SUM(I17:I42)))</f>
        <v/>
      </c>
      <c r="D14" s="950"/>
      <c r="E14" s="557"/>
      <c r="F14" s="549"/>
      <c r="G14" s="551"/>
      <c r="H14" s="489"/>
      <c r="I14" s="328"/>
      <c r="J14" s="328"/>
      <c r="K14" s="200"/>
      <c r="L14" s="621"/>
    </row>
    <row r="15" spans="1:13" s="56" customFormat="1" ht="6" customHeight="1" x14ac:dyDescent="0.2">
      <c r="A15" s="365"/>
      <c r="B15" s="328"/>
      <c r="C15" s="328"/>
      <c r="D15" s="328"/>
      <c r="E15" s="328"/>
      <c r="F15" s="549"/>
      <c r="G15" s="551"/>
      <c r="H15" s="328"/>
      <c r="I15" s="328"/>
      <c r="J15" s="328"/>
      <c r="K15" s="200"/>
      <c r="L15" s="71"/>
    </row>
    <row r="16" spans="1:13" s="125" customFormat="1" ht="30.75" customHeight="1" x14ac:dyDescent="0.2">
      <c r="A16" s="383"/>
      <c r="B16" s="477" t="s">
        <v>1</v>
      </c>
      <c r="C16" s="477" t="s">
        <v>98</v>
      </c>
      <c r="D16" s="477" t="s">
        <v>99</v>
      </c>
      <c r="E16" s="484" t="s">
        <v>100</v>
      </c>
      <c r="F16" s="556" t="s">
        <v>188</v>
      </c>
      <c r="G16" s="558" t="s">
        <v>221</v>
      </c>
      <c r="H16" s="558" t="s">
        <v>220</v>
      </c>
      <c r="I16" s="478" t="s">
        <v>101</v>
      </c>
      <c r="J16" s="477" t="s">
        <v>2</v>
      </c>
      <c r="K16" s="371"/>
      <c r="L16" s="623" t="s">
        <v>268</v>
      </c>
      <c r="M16" s="622">
        <v>2016</v>
      </c>
    </row>
    <row r="17" spans="1:13" ht="30" customHeight="1" x14ac:dyDescent="0.2">
      <c r="A17" s="212"/>
      <c r="B17" s="31"/>
      <c r="C17" s="126"/>
      <c r="D17" s="437"/>
      <c r="E17" s="450"/>
      <c r="F17" s="554" t="str">
        <f>IF(C17=0,"",INDEX($M$17:$M$20,MATCH(C17,$L$17:L$20,0)))</f>
        <v/>
      </c>
      <c r="G17" s="559" t="str">
        <f>IF(C17=0,"",IF(C17="INICIAÇÃO CIENTÍFICA",0,F17))</f>
        <v/>
      </c>
      <c r="H17" s="559" t="str">
        <f>IF(C17=0,"",IF(C17="iniciação científica",(E17*F17)*0.1,IF(C17="mestrado",(E17*F17)*0.1,IF(C17="DOUTORADO",(E17*F17)*0.3,(E17*F17)*0.15))))</f>
        <v/>
      </c>
      <c r="I17" s="555" t="str">
        <f>IF(C17=0,"",IF(F17=0,"",D17*E17*F17+G17+H17))</f>
        <v/>
      </c>
      <c r="J17" s="438"/>
      <c r="K17" s="362"/>
      <c r="L17" s="620" t="s">
        <v>218</v>
      </c>
      <c r="M17" s="624">
        <v>643.20000000000005</v>
      </c>
    </row>
    <row r="18" spans="1:13" ht="30" customHeight="1" x14ac:dyDescent="0.2">
      <c r="A18" s="212"/>
      <c r="B18" s="31"/>
      <c r="C18" s="126"/>
      <c r="D18" s="437"/>
      <c r="E18" s="450"/>
      <c r="F18" s="554" t="str">
        <f>IF(C18=0,"",INDEX(#REF!,MATCH(C18,$L$17:L$20,0)))</f>
        <v/>
      </c>
      <c r="G18" s="559" t="str">
        <f t="shared" ref="G18:G42" si="0">IF(C18=0,"",IF(C18="INICIAÇÃO CIENTÍFICA",0,F18))</f>
        <v/>
      </c>
      <c r="H18" s="559" t="str">
        <f t="shared" ref="H18:H42" si="1">IF(C18=0,"",IF(C18="iniciação científica",(E18*F18)*0.1,IF(C18="mestrado",(E18*F18)*0.1,IF(C18="DOUTORADO",(E18*F18)*0.3,(E18*F18)*0.15))))</f>
        <v/>
      </c>
      <c r="I18" s="555" t="str">
        <f t="shared" ref="I18:I42" si="2">IF(C18=0,"",IF(F18=0,"",D18*E18*F18+G18+H18))</f>
        <v/>
      </c>
      <c r="J18" s="438"/>
      <c r="K18" s="362"/>
      <c r="L18" s="620" t="s">
        <v>215</v>
      </c>
      <c r="M18" s="624">
        <v>1889.4</v>
      </c>
    </row>
    <row r="19" spans="1:13" ht="30" customHeight="1" x14ac:dyDescent="0.2">
      <c r="A19" s="212"/>
      <c r="B19" s="31"/>
      <c r="C19" s="126"/>
      <c r="D19" s="437"/>
      <c r="E19" s="450"/>
      <c r="F19" s="554" t="str">
        <f>IF(C19=0,"",INDEX(#REF!,MATCH(C19,$L$17:L$20,0)))</f>
        <v/>
      </c>
      <c r="G19" s="559" t="str">
        <f t="shared" si="0"/>
        <v/>
      </c>
      <c r="H19" s="559" t="str">
        <f t="shared" si="1"/>
        <v/>
      </c>
      <c r="I19" s="555" t="str">
        <f t="shared" si="2"/>
        <v/>
      </c>
      <c r="J19" s="438"/>
      <c r="K19" s="362"/>
      <c r="L19" s="620" t="s">
        <v>216</v>
      </c>
      <c r="M19" s="624">
        <v>2784.6</v>
      </c>
    </row>
    <row r="20" spans="1:13" ht="30" customHeight="1" x14ac:dyDescent="0.2">
      <c r="A20" s="212"/>
      <c r="B20" s="31"/>
      <c r="C20" s="126"/>
      <c r="D20" s="437"/>
      <c r="E20" s="450"/>
      <c r="F20" s="554" t="str">
        <f>IF(C20=0,"",INDEX(#REF!,MATCH(C20,$L$17:L$20,0)))</f>
        <v/>
      </c>
      <c r="G20" s="559" t="str">
        <f t="shared" si="0"/>
        <v/>
      </c>
      <c r="H20" s="559" t="str">
        <f t="shared" si="1"/>
        <v/>
      </c>
      <c r="I20" s="555" t="str">
        <f t="shared" si="2"/>
        <v/>
      </c>
      <c r="J20" s="438"/>
      <c r="K20" s="362"/>
      <c r="L20" s="620" t="s">
        <v>217</v>
      </c>
      <c r="M20" s="624">
        <v>6819.3</v>
      </c>
    </row>
    <row r="21" spans="1:13" ht="30" customHeight="1" x14ac:dyDescent="0.2">
      <c r="A21" s="212"/>
      <c r="B21" s="31"/>
      <c r="C21" s="126"/>
      <c r="D21" s="437"/>
      <c r="E21" s="450"/>
      <c r="F21" s="554" t="str">
        <f>IF(C21=0,"",INDEX(#REF!,MATCH(C21,$L$17:L$20,0)))</f>
        <v/>
      </c>
      <c r="G21" s="559" t="str">
        <f t="shared" si="0"/>
        <v/>
      </c>
      <c r="H21" s="559" t="str">
        <f t="shared" si="1"/>
        <v/>
      </c>
      <c r="I21" s="555" t="str">
        <f t="shared" si="2"/>
        <v/>
      </c>
      <c r="J21" s="438"/>
      <c r="K21" s="362"/>
      <c r="L21" s="362"/>
      <c r="M21" s="362"/>
    </row>
    <row r="22" spans="1:13" ht="30" customHeight="1" x14ac:dyDescent="0.2">
      <c r="A22" s="212"/>
      <c r="B22" s="31"/>
      <c r="C22" s="126"/>
      <c r="D22" s="437"/>
      <c r="E22" s="450"/>
      <c r="F22" s="554" t="str">
        <f>IF(C22=0,"",INDEX(#REF!,MATCH(C22,$L$17:L$20,0)))</f>
        <v/>
      </c>
      <c r="G22" s="559" t="str">
        <f t="shared" si="0"/>
        <v/>
      </c>
      <c r="H22" s="559" t="str">
        <f t="shared" si="1"/>
        <v/>
      </c>
      <c r="I22" s="555" t="str">
        <f t="shared" si="2"/>
        <v/>
      </c>
      <c r="J22" s="438"/>
      <c r="K22" s="362"/>
      <c r="L22" s="362"/>
      <c r="M22" s="362"/>
    </row>
    <row r="23" spans="1:13" ht="30" customHeight="1" x14ac:dyDescent="0.2">
      <c r="A23" s="212"/>
      <c r="B23" s="31"/>
      <c r="C23" s="126"/>
      <c r="D23" s="437"/>
      <c r="E23" s="450"/>
      <c r="F23" s="554" t="str">
        <f>IF(C23=0,"",INDEX(#REF!,MATCH(C23,$L$17:L$20,0)))</f>
        <v/>
      </c>
      <c r="G23" s="559" t="str">
        <f t="shared" si="0"/>
        <v/>
      </c>
      <c r="H23" s="559" t="str">
        <f t="shared" si="1"/>
        <v/>
      </c>
      <c r="I23" s="555" t="str">
        <f t="shared" si="2"/>
        <v/>
      </c>
      <c r="J23" s="438"/>
      <c r="K23" s="362"/>
      <c r="L23" s="362"/>
      <c r="M23" s="362"/>
    </row>
    <row r="24" spans="1:13" ht="30" customHeight="1" x14ac:dyDescent="0.2">
      <c r="A24" s="212"/>
      <c r="B24" s="31"/>
      <c r="C24" s="126"/>
      <c r="D24" s="437"/>
      <c r="E24" s="450"/>
      <c r="F24" s="554" t="str">
        <f>IF(C24=0,"",INDEX(#REF!,MATCH(C24,$L$17:L$20,0)))</f>
        <v/>
      </c>
      <c r="G24" s="559" t="str">
        <f t="shared" si="0"/>
        <v/>
      </c>
      <c r="H24" s="559" t="str">
        <f t="shared" si="1"/>
        <v/>
      </c>
      <c r="I24" s="555" t="str">
        <f t="shared" si="2"/>
        <v/>
      </c>
      <c r="J24" s="438"/>
      <c r="K24" s="362"/>
      <c r="L24" s="362"/>
      <c r="M24" s="362"/>
    </row>
    <row r="25" spans="1:13" ht="30" customHeight="1" x14ac:dyDescent="0.2">
      <c r="A25" s="212"/>
      <c r="B25" s="31"/>
      <c r="C25" s="126"/>
      <c r="D25" s="437"/>
      <c r="E25" s="450"/>
      <c r="F25" s="554" t="str">
        <f>IF(C25=0,"",INDEX(#REF!,MATCH(C25,$L$17:L$20,0)))</f>
        <v/>
      </c>
      <c r="G25" s="559" t="str">
        <f t="shared" si="0"/>
        <v/>
      </c>
      <c r="H25" s="559" t="str">
        <f t="shared" si="1"/>
        <v/>
      </c>
      <c r="I25" s="555" t="str">
        <f t="shared" si="2"/>
        <v/>
      </c>
      <c r="J25" s="438"/>
      <c r="K25" s="362"/>
      <c r="L25" s="362"/>
      <c r="M25" s="362"/>
    </row>
    <row r="26" spans="1:13" ht="30" customHeight="1" x14ac:dyDescent="0.2">
      <c r="A26" s="212"/>
      <c r="B26" s="31"/>
      <c r="C26" s="126"/>
      <c r="D26" s="437"/>
      <c r="E26" s="450"/>
      <c r="F26" s="554" t="str">
        <f>IF(C26=0,"",INDEX(#REF!,MATCH(C26,$L$17:L$20,0)))</f>
        <v/>
      </c>
      <c r="G26" s="559" t="str">
        <f t="shared" si="0"/>
        <v/>
      </c>
      <c r="H26" s="559" t="str">
        <f t="shared" si="1"/>
        <v/>
      </c>
      <c r="I26" s="555" t="str">
        <f t="shared" si="2"/>
        <v/>
      </c>
      <c r="J26" s="438"/>
      <c r="K26" s="362"/>
      <c r="L26" s="362"/>
      <c r="M26" s="362"/>
    </row>
    <row r="27" spans="1:13" ht="30" customHeight="1" x14ac:dyDescent="0.2">
      <c r="A27" s="212"/>
      <c r="B27" s="31"/>
      <c r="C27" s="126"/>
      <c r="D27" s="437"/>
      <c r="E27" s="450"/>
      <c r="F27" s="554" t="str">
        <f>IF(C27=0,"",INDEX(#REF!,MATCH(C27,$L$17:L$20,0)))</f>
        <v/>
      </c>
      <c r="G27" s="559" t="str">
        <f t="shared" si="0"/>
        <v/>
      </c>
      <c r="H27" s="559" t="str">
        <f t="shared" si="1"/>
        <v/>
      </c>
      <c r="I27" s="555" t="str">
        <f t="shared" si="2"/>
        <v/>
      </c>
      <c r="J27" s="438"/>
      <c r="K27" s="362"/>
      <c r="L27" s="362"/>
      <c r="M27" s="362"/>
    </row>
    <row r="28" spans="1:13" ht="30" customHeight="1" x14ac:dyDescent="0.2">
      <c r="A28" s="212"/>
      <c r="B28" s="31"/>
      <c r="C28" s="126"/>
      <c r="D28" s="437"/>
      <c r="E28" s="450"/>
      <c r="F28" s="554" t="str">
        <f>IF(C28=0,"",INDEX(#REF!,MATCH(C28,$L$17:L$20,0)))</f>
        <v/>
      </c>
      <c r="G28" s="559" t="str">
        <f t="shared" si="0"/>
        <v/>
      </c>
      <c r="H28" s="559" t="str">
        <f t="shared" si="1"/>
        <v/>
      </c>
      <c r="I28" s="555" t="str">
        <f t="shared" si="2"/>
        <v/>
      </c>
      <c r="J28" s="438"/>
      <c r="K28" s="362"/>
      <c r="L28" s="362"/>
      <c r="M28" s="362"/>
    </row>
    <row r="29" spans="1:13" ht="30" customHeight="1" x14ac:dyDescent="0.2">
      <c r="A29" s="212"/>
      <c r="B29" s="31"/>
      <c r="C29" s="126"/>
      <c r="D29" s="437"/>
      <c r="E29" s="450"/>
      <c r="F29" s="554" t="str">
        <f>IF(C29=0,"",INDEX(#REF!,MATCH(C29,$L$17:L$20,0)))</f>
        <v/>
      </c>
      <c r="G29" s="559" t="str">
        <f t="shared" si="0"/>
        <v/>
      </c>
      <c r="H29" s="559" t="str">
        <f t="shared" si="1"/>
        <v/>
      </c>
      <c r="I29" s="555" t="str">
        <f t="shared" si="2"/>
        <v/>
      </c>
      <c r="J29" s="438"/>
      <c r="K29" s="362"/>
      <c r="L29" s="362"/>
      <c r="M29" s="362"/>
    </row>
    <row r="30" spans="1:13" ht="30" customHeight="1" x14ac:dyDescent="0.2">
      <c r="A30" s="212"/>
      <c r="B30" s="31"/>
      <c r="C30" s="126"/>
      <c r="D30" s="437"/>
      <c r="E30" s="450"/>
      <c r="F30" s="554" t="str">
        <f>IF(C30=0,"",INDEX(#REF!,MATCH(C30,$L$17:L$20,0)))</f>
        <v/>
      </c>
      <c r="G30" s="559" t="str">
        <f t="shared" si="0"/>
        <v/>
      </c>
      <c r="H30" s="559" t="str">
        <f t="shared" si="1"/>
        <v/>
      </c>
      <c r="I30" s="555" t="str">
        <f t="shared" si="2"/>
        <v/>
      </c>
      <c r="J30" s="438"/>
      <c r="K30" s="362"/>
      <c r="L30" s="362"/>
      <c r="M30" s="362"/>
    </row>
    <row r="31" spans="1:13" ht="30" customHeight="1" x14ac:dyDescent="0.2">
      <c r="A31" s="212"/>
      <c r="B31" s="31"/>
      <c r="C31" s="126"/>
      <c r="D31" s="437"/>
      <c r="E31" s="450"/>
      <c r="F31" s="554" t="str">
        <f>IF(C31=0,"",INDEX(#REF!,MATCH(C31,$L$17:L$20,0)))</f>
        <v/>
      </c>
      <c r="G31" s="559" t="str">
        <f t="shared" si="0"/>
        <v/>
      </c>
      <c r="H31" s="559" t="str">
        <f t="shared" si="1"/>
        <v/>
      </c>
      <c r="I31" s="555" t="str">
        <f t="shared" si="2"/>
        <v/>
      </c>
      <c r="J31" s="438"/>
      <c r="K31" s="362"/>
      <c r="L31" s="362"/>
      <c r="M31" s="362"/>
    </row>
    <row r="32" spans="1:13" ht="30" customHeight="1" x14ac:dyDescent="0.2">
      <c r="A32" s="212"/>
      <c r="B32" s="31"/>
      <c r="C32" s="126"/>
      <c r="D32" s="437"/>
      <c r="E32" s="450"/>
      <c r="F32" s="554" t="str">
        <f>IF(C32=0,"",INDEX(#REF!,MATCH(C32,$L$17:L$20,0)))</f>
        <v/>
      </c>
      <c r="G32" s="559" t="str">
        <f t="shared" si="0"/>
        <v/>
      </c>
      <c r="H32" s="559" t="str">
        <f t="shared" si="1"/>
        <v/>
      </c>
      <c r="I32" s="555" t="str">
        <f t="shared" si="2"/>
        <v/>
      </c>
      <c r="J32" s="438"/>
      <c r="K32" s="362"/>
      <c r="L32" s="362"/>
      <c r="M32" s="362"/>
    </row>
    <row r="33" spans="1:13" ht="30" customHeight="1" x14ac:dyDescent="0.2">
      <c r="A33" s="212"/>
      <c r="B33" s="31"/>
      <c r="C33" s="126"/>
      <c r="D33" s="437"/>
      <c r="E33" s="450"/>
      <c r="F33" s="554" t="str">
        <f>IF(C33=0,"",INDEX(#REF!,MATCH(C33,$L$17:L$20,0)))</f>
        <v/>
      </c>
      <c r="G33" s="559" t="str">
        <f t="shared" si="0"/>
        <v/>
      </c>
      <c r="H33" s="559" t="str">
        <f t="shared" si="1"/>
        <v/>
      </c>
      <c r="I33" s="555" t="str">
        <f t="shared" si="2"/>
        <v/>
      </c>
      <c r="J33" s="438"/>
      <c r="K33" s="362"/>
      <c r="L33" s="362"/>
      <c r="M33" s="362"/>
    </row>
    <row r="34" spans="1:13" ht="30" customHeight="1" x14ac:dyDescent="0.2">
      <c r="A34" s="212"/>
      <c r="B34" s="31"/>
      <c r="C34" s="126"/>
      <c r="D34" s="437"/>
      <c r="E34" s="450"/>
      <c r="F34" s="554" t="str">
        <f>IF(C34=0,"",INDEX(#REF!,MATCH(C34,$L$17:L$20,0)))</f>
        <v/>
      </c>
      <c r="G34" s="559" t="str">
        <f t="shared" si="0"/>
        <v/>
      </c>
      <c r="H34" s="559" t="str">
        <f t="shared" si="1"/>
        <v/>
      </c>
      <c r="I34" s="555" t="str">
        <f t="shared" si="2"/>
        <v/>
      </c>
      <c r="J34" s="438"/>
      <c r="K34" s="362"/>
      <c r="L34" s="362"/>
      <c r="M34" s="362"/>
    </row>
    <row r="35" spans="1:13" ht="30" customHeight="1" x14ac:dyDescent="0.2">
      <c r="A35" s="212"/>
      <c r="B35" s="31"/>
      <c r="C35" s="126"/>
      <c r="D35" s="437"/>
      <c r="E35" s="450"/>
      <c r="F35" s="554" t="str">
        <f>IF(C35=0,"",INDEX(#REF!,MATCH(C35,$L$17:L$20,0)))</f>
        <v/>
      </c>
      <c r="G35" s="559" t="str">
        <f t="shared" si="0"/>
        <v/>
      </c>
      <c r="H35" s="559" t="str">
        <f t="shared" si="1"/>
        <v/>
      </c>
      <c r="I35" s="555" t="str">
        <f t="shared" si="2"/>
        <v/>
      </c>
      <c r="J35" s="438"/>
      <c r="K35" s="362"/>
      <c r="L35" s="362"/>
      <c r="M35" s="362"/>
    </row>
    <row r="36" spans="1:13" ht="30" customHeight="1" x14ac:dyDescent="0.2">
      <c r="A36" s="212"/>
      <c r="B36" s="31"/>
      <c r="C36" s="126"/>
      <c r="D36" s="437"/>
      <c r="E36" s="450"/>
      <c r="F36" s="554" t="str">
        <f>IF(C36=0,"",INDEX(#REF!,MATCH(C36,$L$17:L$20,0)))</f>
        <v/>
      </c>
      <c r="G36" s="559" t="str">
        <f t="shared" si="0"/>
        <v/>
      </c>
      <c r="H36" s="559" t="str">
        <f t="shared" si="1"/>
        <v/>
      </c>
      <c r="I36" s="555" t="str">
        <f t="shared" si="2"/>
        <v/>
      </c>
      <c r="J36" s="438"/>
      <c r="K36" s="362"/>
    </row>
    <row r="37" spans="1:13" ht="30" customHeight="1" x14ac:dyDescent="0.2">
      <c r="A37" s="212"/>
      <c r="B37" s="31"/>
      <c r="C37" s="126"/>
      <c r="D37" s="437"/>
      <c r="E37" s="450"/>
      <c r="F37" s="554" t="str">
        <f>IF(C37=0,"",INDEX(#REF!,MATCH(C37,$L$17:L$20,0)))</f>
        <v/>
      </c>
      <c r="G37" s="559" t="str">
        <f t="shared" si="0"/>
        <v/>
      </c>
      <c r="H37" s="559" t="str">
        <f t="shared" si="1"/>
        <v/>
      </c>
      <c r="I37" s="555" t="str">
        <f t="shared" si="2"/>
        <v/>
      </c>
      <c r="J37" s="438"/>
      <c r="K37" s="362"/>
      <c r="L37" s="132"/>
    </row>
    <row r="38" spans="1:13" ht="30" customHeight="1" x14ac:dyDescent="0.2">
      <c r="A38" s="212"/>
      <c r="B38" s="31"/>
      <c r="C38" s="126"/>
      <c r="D38" s="437"/>
      <c r="E38" s="450"/>
      <c r="F38" s="554" t="str">
        <f>IF(C38=0,"",INDEX(#REF!,MATCH(C38,$L$17:L$20,0)))</f>
        <v/>
      </c>
      <c r="G38" s="559" t="str">
        <f t="shared" si="0"/>
        <v/>
      </c>
      <c r="H38" s="559" t="str">
        <f t="shared" si="1"/>
        <v/>
      </c>
      <c r="I38" s="555" t="str">
        <f t="shared" si="2"/>
        <v/>
      </c>
      <c r="J38" s="438"/>
      <c r="K38" s="362"/>
      <c r="L38" s="132"/>
    </row>
    <row r="39" spans="1:13" ht="30" customHeight="1" x14ac:dyDescent="0.2">
      <c r="A39" s="212"/>
      <c r="B39" s="31"/>
      <c r="C39" s="126"/>
      <c r="D39" s="437"/>
      <c r="E39" s="450"/>
      <c r="F39" s="554" t="str">
        <f>IF(C39=0,"",INDEX(#REF!,MATCH(C39,$L$17:L$20,0)))</f>
        <v/>
      </c>
      <c r="G39" s="559" t="str">
        <f t="shared" si="0"/>
        <v/>
      </c>
      <c r="H39" s="559" t="str">
        <f t="shared" si="1"/>
        <v/>
      </c>
      <c r="I39" s="555" t="str">
        <f t="shared" si="2"/>
        <v/>
      </c>
      <c r="J39" s="438"/>
      <c r="K39" s="362"/>
    </row>
    <row r="40" spans="1:13" ht="30" customHeight="1" x14ac:dyDescent="0.2">
      <c r="A40" s="212"/>
      <c r="B40" s="31"/>
      <c r="C40" s="126"/>
      <c r="D40" s="437"/>
      <c r="E40" s="450"/>
      <c r="F40" s="554" t="str">
        <f>IF(C40=0,"",INDEX(#REF!,MATCH(C40,$L$17:L$20,0)))</f>
        <v/>
      </c>
      <c r="G40" s="559" t="str">
        <f t="shared" si="0"/>
        <v/>
      </c>
      <c r="H40" s="559" t="str">
        <f t="shared" si="1"/>
        <v/>
      </c>
      <c r="I40" s="555" t="str">
        <f t="shared" si="2"/>
        <v/>
      </c>
      <c r="J40" s="438"/>
      <c r="K40" s="362"/>
    </row>
    <row r="41" spans="1:13" ht="30" customHeight="1" x14ac:dyDescent="0.2">
      <c r="A41" s="212"/>
      <c r="B41" s="31"/>
      <c r="C41" s="126"/>
      <c r="D41" s="437"/>
      <c r="E41" s="450"/>
      <c r="F41" s="554" t="str">
        <f>IF(C41=0,"",INDEX(#REF!,MATCH(C41,$L$17:L$20,0)))</f>
        <v/>
      </c>
      <c r="G41" s="559" t="str">
        <f t="shared" si="0"/>
        <v/>
      </c>
      <c r="H41" s="559" t="str">
        <f t="shared" si="1"/>
        <v/>
      </c>
      <c r="I41" s="555" t="str">
        <f t="shared" si="2"/>
        <v/>
      </c>
      <c r="J41" s="438"/>
      <c r="K41" s="362"/>
    </row>
    <row r="42" spans="1:13" ht="30" customHeight="1" x14ac:dyDescent="0.2">
      <c r="A42" s="212"/>
      <c r="B42" s="31"/>
      <c r="C42" s="126"/>
      <c r="D42" s="437"/>
      <c r="E42" s="450"/>
      <c r="F42" s="554" t="str">
        <f>IF(C42=0,"",INDEX(#REF!,MATCH(C42,$L$17:L$20,0)))</f>
        <v/>
      </c>
      <c r="G42" s="559" t="str">
        <f t="shared" si="0"/>
        <v/>
      </c>
      <c r="H42" s="559" t="str">
        <f t="shared" si="1"/>
        <v/>
      </c>
      <c r="I42" s="555" t="str">
        <f t="shared" si="2"/>
        <v/>
      </c>
      <c r="J42" s="438"/>
      <c r="K42" s="362"/>
    </row>
    <row r="43" spans="1:13" x14ac:dyDescent="0.2">
      <c r="B43" s="486" t="str">
        <f>'6-STE'!B61</f>
        <v>FAPESP,  JUNHO DE 2016</v>
      </c>
      <c r="C43" s="486"/>
      <c r="D43" s="486"/>
      <c r="E43" s="422"/>
      <c r="F43" s="550"/>
      <c r="G43" s="552"/>
      <c r="H43" s="486"/>
      <c r="I43" s="422"/>
      <c r="J43" s="422"/>
    </row>
  </sheetData>
  <sheetProtection algorithmName="SHA-512" hashValue="EKv0NTNABYhoHUiw7VQuDvjlc3H2r/oOOL+idznmDIvJJkQC/Xzi4D4tptaa8wZACoajSmhwL37AdOPN07Up2w==" saltValue="NFnNN9dAcb6Gsfw1bpbfYQ==" spinCount="100000" sheet="1" objects="1" scenarios="1"/>
  <mergeCells count="5">
    <mergeCell ref="B7:J7"/>
    <mergeCell ref="C14:D14"/>
    <mergeCell ref="D8:J8"/>
    <mergeCell ref="B10:J10"/>
    <mergeCell ref="C12:D12"/>
  </mergeCells>
  <conditionalFormatting sqref="B17:D42">
    <cfRule type="cellIs" dxfId="24" priority="13" stopIfTrue="1" operator="equal">
      <formula>0</formula>
    </cfRule>
  </conditionalFormatting>
  <conditionalFormatting sqref="C14 I17:I42">
    <cfRule type="cellIs" dxfId="23" priority="12" stopIfTrue="1" operator="equal">
      <formula>""</formula>
    </cfRule>
  </conditionalFormatting>
  <conditionalFormatting sqref="H17:H42">
    <cfRule type="cellIs" dxfId="22" priority="11" stopIfTrue="1" operator="equal">
      <formula>""</formula>
    </cfRule>
  </conditionalFormatting>
  <conditionalFormatting sqref="E17:E42 H17:H42">
    <cfRule type="cellIs" dxfId="21" priority="10" stopIfTrue="1" operator="equal">
      <formula>0</formula>
    </cfRule>
  </conditionalFormatting>
  <conditionalFormatting sqref="D8:J8">
    <cfRule type="cellIs" dxfId="20" priority="9" stopIfTrue="1" operator="equal">
      <formula>""</formula>
    </cfRule>
  </conditionalFormatting>
  <conditionalFormatting sqref="C12">
    <cfRule type="cellIs" dxfId="19" priority="8" operator="equal">
      <formula>""</formula>
    </cfRule>
  </conditionalFormatting>
  <conditionalFormatting sqref="C12 D8:J8">
    <cfRule type="cellIs" dxfId="18" priority="7" stopIfTrue="1" operator="equal">
      <formula>""</formula>
    </cfRule>
  </conditionalFormatting>
  <conditionalFormatting sqref="G17:G42">
    <cfRule type="cellIs" dxfId="17" priority="4" operator="equal">
      <formula>""</formula>
    </cfRule>
  </conditionalFormatting>
  <conditionalFormatting sqref="F17:F42">
    <cfRule type="cellIs" dxfId="16" priority="3" operator="equal">
      <formula>""</formula>
    </cfRule>
  </conditionalFormatting>
  <conditionalFormatting sqref="G17">
    <cfRule type="expression" dxfId="15" priority="2">
      <formula>C17="Iniciação Científica"</formula>
    </cfRule>
  </conditionalFormatting>
  <conditionalFormatting sqref="G18:G42">
    <cfRule type="expression" dxfId="14" priority="1">
      <formula>C18="Iniciação Científica"</formula>
    </cfRule>
  </conditionalFormatting>
  <dataValidations count="7">
    <dataValidation allowBlank="1" showErrorMessage="1" promptTitle="ATENÇÃO!" prompt="PARA RADIOISÓTOPOS OU RADIOATIVOS,  INDICAR O Nº DE AUTORIZAÇÃO DA CNEN PARA O PESQUISADOR  E PARA A INSTITUIÇÃO." sqref="C16:H16"/>
    <dataValidation allowBlank="1" showInputMessage="1" showErrorMessage="1" prompt="DIGITE O NOME NA PRIMEIRA PLANILHA 1-MPN" sqref="B12"/>
    <dataValidation allowBlank="1" showErrorMessage="1" sqref="C14 D8:J8"/>
    <dataValidation type="list" errorStyle="warning" allowBlank="1" showErrorMessage="1" sqref="C17:C42">
      <formula1>$L$17:$L$20</formula1>
    </dataValidation>
    <dataValidation allowBlank="1" showInputMessage="1" showErrorMessage="1" errorTitle="ATENÇÃO!" error="Esse campo só aceita NÚMEROS." sqref="I17:I42"/>
    <dataValidation allowBlank="1" showInputMessage="1" showErrorMessage="1" promptTitle="EXEMPLO:" prompt="99/99999-9 - (SE FOR PEDIDO INICIAL, NÃO É NECESSÁRIO PREENCHER ESTE CAMPO)." sqref="C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hyperlinks>
    <hyperlink ref="F16" r:id="rId1"/>
    <hyperlink ref="G16" r:id="rId2" location="5497"/>
    <hyperlink ref="H16" r:id="rId3" location="i42"/>
  </hyperlinks>
  <printOptions horizontalCentered="1" verticalCentered="1"/>
  <pageMargins left="0.74803149606299213" right="0.27559055118110237" top="0.39370078740157483" bottom="0.39370078740157483" header="0" footer="0"/>
  <pageSetup paperSize="9"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16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7-DIP-DIE</vt:lpstr>
      <vt:lpstr>8-TRAN</vt:lpstr>
      <vt:lpstr>9-BOLSAS</vt:lpstr>
      <vt:lpstr>RH-COMP.SAL</vt:lpstr>
      <vt:lpstr>RH-CONT.TEMP</vt:lpstr>
      <vt:lpstr>CUSTOS-INFRA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'7-DIP-DIE'!Area_de_impressao</vt:lpstr>
      <vt:lpstr>'8-TRAN'!Area_de_impressao</vt:lpstr>
      <vt:lpstr>'9-BOLSAS'!Area_de_impressao</vt:lpstr>
      <vt:lpstr>CONSOLIDADA!Area_de_impressao</vt:lpstr>
      <vt:lpstr>'CUSTOS-INFRA'!Area_de_impressao</vt:lpstr>
      <vt:lpstr>'RH-COMP.SAL'!Area_de_impressao</vt:lpstr>
      <vt:lpstr>'RH-CONT.TEMP'!Area_de_impressao</vt:lpstr>
      <vt:lpstr>TABA</vt:lpstr>
      <vt:lpstr>TABB</vt:lpstr>
      <vt:lpstr>TABC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André Saraiva Frank</cp:lastModifiedBy>
  <cp:lastPrinted>2016-06-30T11:56:02Z</cp:lastPrinted>
  <dcterms:created xsi:type="dcterms:W3CDTF">2004-06-09T18:15:42Z</dcterms:created>
  <dcterms:modified xsi:type="dcterms:W3CDTF">2019-04-24T18:14:13Z</dcterms:modified>
  <cp:category>Planilha do Microsoft Excel</cp:category>
</cp:coreProperties>
</file>